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pi-fs01\Publica\YANETH Q\Caracterización de Usuarios 16-05-2022 al 15-05-2023\"/>
    </mc:Choice>
  </mc:AlternateContent>
  <bookViews>
    <workbookView xWindow="240" yWindow="30" windowWidth="23655" windowHeight="9990" activeTab="4"/>
  </bookViews>
  <sheets>
    <sheet name="TipoConsulta" sheetId="3" r:id="rId1"/>
    <sheet name="Genero" sheetId="4" r:id="rId2"/>
    <sheet name="Condic.Social" sheetId="5" r:id="rId3"/>
    <sheet name="RangoEdad" sheetId="9" r:id="rId4"/>
    <sheet name="Municipio" sheetId="6" r:id="rId5"/>
    <sheet name="Atenciones" sheetId="1" r:id="rId6"/>
    <sheet name="Encuestas" sheetId="7" r:id="rId7"/>
    <sheet name="Tutelas" sheetId="8" r:id="rId8"/>
    <sheet name="Tutelas x EPS" sheetId="10" r:id="rId9"/>
  </sheets>
  <externalReferences>
    <externalReference r:id="rId10"/>
  </externalReferences>
  <calcPr calcId="152511"/>
</workbook>
</file>

<file path=xl/calcChain.xml><?xml version="1.0" encoding="utf-8"?>
<calcChain xmlns="http://schemas.openxmlformats.org/spreadsheetml/2006/main">
  <c r="C64" i="6" l="1"/>
  <c r="O2" i="1"/>
  <c r="B10" i="1" s="1"/>
  <c r="D19" i="7"/>
  <c r="B64" i="6" l="1"/>
  <c r="C58" i="6" s="1"/>
  <c r="C21" i="9"/>
  <c r="C20" i="9"/>
  <c r="C19" i="9"/>
  <c r="C18" i="9"/>
  <c r="B22" i="9"/>
  <c r="C17" i="9" s="1"/>
  <c r="B34" i="5"/>
  <c r="C28" i="5" s="1"/>
  <c r="C56" i="3"/>
  <c r="C51" i="3"/>
  <c r="C50" i="3"/>
  <c r="B57" i="3"/>
  <c r="C55" i="3" s="1"/>
  <c r="C16" i="4"/>
  <c r="C15" i="4"/>
  <c r="C52" i="3" l="1"/>
  <c r="C53" i="3"/>
  <c r="C48" i="3"/>
  <c r="C54" i="3"/>
  <c r="C17" i="4"/>
  <c r="C49" i="3"/>
  <c r="C63" i="6"/>
  <c r="C57" i="6"/>
  <c r="C62" i="6"/>
  <c r="C61" i="6"/>
  <c r="C60" i="6"/>
  <c r="C59" i="6"/>
  <c r="C22" i="9"/>
  <c r="C32" i="5"/>
  <c r="C29" i="5"/>
  <c r="C31" i="5"/>
  <c r="C30" i="5"/>
  <c r="C33" i="5"/>
  <c r="C27" i="5"/>
  <c r="O50" i="6"/>
  <c r="O10" i="9"/>
  <c r="O19" i="5"/>
  <c r="O7" i="4"/>
  <c r="O40" i="3"/>
  <c r="O37" i="3"/>
  <c r="O2" i="8"/>
  <c r="O2" i="7"/>
  <c r="B20" i="7" s="1"/>
  <c r="D20" i="7" s="1"/>
  <c r="D21" i="7" s="1"/>
  <c r="O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2" i="6"/>
  <c r="B47" i="6"/>
  <c r="B52" i="6" s="1"/>
  <c r="B7" i="9"/>
  <c r="B12" i="9" s="1"/>
  <c r="O3" i="9"/>
  <c r="O4" i="9"/>
  <c r="O5" i="9"/>
  <c r="O6" i="9"/>
  <c r="O2" i="9"/>
  <c r="B16" i="5"/>
  <c r="B21" i="5" s="1"/>
  <c r="O3" i="5"/>
  <c r="O4" i="5"/>
  <c r="O5" i="5"/>
  <c r="O6" i="5"/>
  <c r="O7" i="5"/>
  <c r="O8" i="5"/>
  <c r="O9" i="5"/>
  <c r="O10" i="5"/>
  <c r="O11" i="5"/>
  <c r="O12" i="5"/>
  <c r="O13" i="5"/>
  <c r="O14" i="5"/>
  <c r="O15" i="5"/>
  <c r="O2" i="5"/>
  <c r="O3" i="4"/>
  <c r="O2" i="4"/>
  <c r="B4" i="4"/>
  <c r="B9" i="4" s="1"/>
  <c r="B38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2" i="3"/>
  <c r="P21" i="3" l="1"/>
  <c r="P15" i="5"/>
  <c r="P2" i="3"/>
  <c r="C57" i="3"/>
  <c r="C34" i="5"/>
  <c r="M2" i="10" l="1"/>
  <c r="M4" i="10"/>
  <c r="M6" i="10"/>
  <c r="M7" i="10"/>
  <c r="M5" i="10"/>
  <c r="C8" i="10"/>
  <c r="C12" i="10" s="1"/>
  <c r="D8" i="10"/>
  <c r="D12" i="10" s="1"/>
  <c r="E8" i="10"/>
  <c r="E12" i="10" s="1"/>
  <c r="F8" i="10"/>
  <c r="F12" i="10" s="1"/>
  <c r="G8" i="10"/>
  <c r="G12" i="10" s="1"/>
  <c r="H8" i="10"/>
  <c r="H12" i="10" s="1"/>
  <c r="I8" i="10"/>
  <c r="I12" i="10" s="1"/>
  <c r="J8" i="10"/>
  <c r="J12" i="10" s="1"/>
  <c r="K8" i="10"/>
  <c r="K12" i="10" s="1"/>
  <c r="L8" i="10"/>
  <c r="L12" i="10" s="1"/>
  <c r="B8" i="10"/>
  <c r="B12" i="10" s="1"/>
  <c r="M3" i="10" l="1"/>
  <c r="M8" i="10" s="1"/>
  <c r="M12" i="10" s="1"/>
  <c r="G4" i="8" l="1"/>
  <c r="D4" i="8"/>
  <c r="G4" i="7"/>
  <c r="D4" i="7"/>
  <c r="G4" i="1"/>
  <c r="D4" i="1"/>
  <c r="J4" i="1" l="1"/>
  <c r="J4" i="8"/>
  <c r="J4" i="7"/>
  <c r="D47" i="6" l="1"/>
  <c r="E47" i="6"/>
  <c r="F47" i="6"/>
  <c r="G47" i="6"/>
  <c r="H47" i="6"/>
  <c r="I47" i="6"/>
  <c r="J47" i="6"/>
  <c r="K47" i="6"/>
  <c r="L47" i="6"/>
  <c r="M47" i="6"/>
  <c r="N47" i="6"/>
  <c r="C47" i="6"/>
  <c r="O47" i="6" l="1"/>
  <c r="D38" i="3"/>
  <c r="E38" i="3"/>
  <c r="E42" i="3" s="1"/>
  <c r="F38" i="3"/>
  <c r="F42" i="3" s="1"/>
  <c r="G38" i="3"/>
  <c r="G42" i="3" s="1"/>
  <c r="H38" i="3"/>
  <c r="H42" i="3" s="1"/>
  <c r="I38" i="3"/>
  <c r="I42" i="3" s="1"/>
  <c r="J38" i="3"/>
  <c r="K38" i="3"/>
  <c r="K42" i="3" s="1"/>
  <c r="L38" i="3"/>
  <c r="L42" i="3" s="1"/>
  <c r="M38" i="3"/>
  <c r="M42" i="3" s="1"/>
  <c r="N38" i="3"/>
  <c r="N42" i="3" s="1"/>
  <c r="C38" i="3"/>
  <c r="C42" i="3" s="1"/>
  <c r="J52" i="6"/>
  <c r="L52" i="6"/>
  <c r="M52" i="6"/>
  <c r="N52" i="6"/>
  <c r="F12" i="9"/>
  <c r="L12" i="9"/>
  <c r="J42" i="3"/>
  <c r="D52" i="6"/>
  <c r="E52" i="6"/>
  <c r="F52" i="6"/>
  <c r="G52" i="6"/>
  <c r="H52" i="6"/>
  <c r="I52" i="6"/>
  <c r="K52" i="6"/>
  <c r="C52" i="6"/>
  <c r="D7" i="9"/>
  <c r="D12" i="9" s="1"/>
  <c r="E7" i="9"/>
  <c r="E12" i="9" s="1"/>
  <c r="F7" i="9"/>
  <c r="G7" i="9"/>
  <c r="G12" i="9" s="1"/>
  <c r="H7" i="9"/>
  <c r="H12" i="9" s="1"/>
  <c r="I7" i="9"/>
  <c r="I12" i="9" s="1"/>
  <c r="J7" i="9"/>
  <c r="J12" i="9" s="1"/>
  <c r="K7" i="9"/>
  <c r="K12" i="9" s="1"/>
  <c r="L7" i="9"/>
  <c r="M7" i="9"/>
  <c r="M12" i="9" s="1"/>
  <c r="N7" i="9"/>
  <c r="D16" i="5"/>
  <c r="D21" i="5" s="1"/>
  <c r="E16" i="5"/>
  <c r="E21" i="5" s="1"/>
  <c r="F16" i="5"/>
  <c r="F21" i="5" s="1"/>
  <c r="G16" i="5"/>
  <c r="G21" i="5" s="1"/>
  <c r="H16" i="5"/>
  <c r="H21" i="5" s="1"/>
  <c r="I16" i="5"/>
  <c r="I21" i="5" s="1"/>
  <c r="J16" i="5"/>
  <c r="J21" i="5" s="1"/>
  <c r="K16" i="5"/>
  <c r="K21" i="5" s="1"/>
  <c r="L16" i="5"/>
  <c r="L21" i="5" s="1"/>
  <c r="M16" i="5"/>
  <c r="M21" i="5" s="1"/>
  <c r="N16" i="5"/>
  <c r="D4" i="4"/>
  <c r="D9" i="4" s="1"/>
  <c r="E4" i="4"/>
  <c r="E9" i="4" s="1"/>
  <c r="F4" i="4"/>
  <c r="F9" i="4" s="1"/>
  <c r="G4" i="4"/>
  <c r="G9" i="4" s="1"/>
  <c r="H4" i="4"/>
  <c r="H9" i="4" s="1"/>
  <c r="I4" i="4"/>
  <c r="I9" i="4" s="1"/>
  <c r="J4" i="4"/>
  <c r="J9" i="4" s="1"/>
  <c r="K4" i="4"/>
  <c r="K9" i="4" s="1"/>
  <c r="L4" i="4"/>
  <c r="L9" i="4" s="1"/>
  <c r="M4" i="4"/>
  <c r="M9" i="4" s="1"/>
  <c r="N4" i="4"/>
  <c r="D42" i="3"/>
  <c r="C7" i="9"/>
  <c r="C12" i="9" s="1"/>
  <c r="C16" i="5"/>
  <c r="C21" i="5" s="1"/>
  <c r="C4" i="4"/>
  <c r="C9" i="4" s="1"/>
  <c r="O7" i="9" l="1"/>
  <c r="O12" i="9" s="1"/>
  <c r="O4" i="4"/>
  <c r="O16" i="5"/>
  <c r="O21" i="5" s="1"/>
  <c r="N12" i="9"/>
  <c r="N21" i="5"/>
  <c r="N9" i="4"/>
  <c r="O52" i="6"/>
  <c r="O38" i="3"/>
  <c r="O42" i="3" s="1"/>
  <c r="O9" i="4"/>
</calcChain>
</file>

<file path=xl/comments1.xml><?xml version="1.0" encoding="utf-8"?>
<comments xmlns="http://schemas.openxmlformats.org/spreadsheetml/2006/main">
  <authors>
    <author>30348662</author>
  </authors>
  <commentList>
    <comment ref="G2" authorId="0" shapeId="0">
      <text>
        <r>
          <rPr>
            <sz val="9"/>
            <color indexed="81"/>
            <rFont val="Tahoma"/>
            <family val="2"/>
          </rPr>
          <t xml:space="preserve">Hay dos registros de 16 años
</t>
        </r>
      </text>
    </comment>
    <comment ref="I2" authorId="0" shapeId="0">
      <text>
        <r>
          <rPr>
            <sz val="9"/>
            <color indexed="81"/>
            <rFont val="Tahoma"/>
            <family val="2"/>
          </rPr>
          <t xml:space="preserve">Hay 1 registro de 16 años
</t>
        </r>
      </text>
    </comment>
  </commentList>
</comments>
</file>

<file path=xl/sharedStrings.xml><?xml version="1.0" encoding="utf-8"?>
<sst xmlns="http://schemas.openxmlformats.org/spreadsheetml/2006/main" count="244" uniqueCount="164">
  <si>
    <t>TOTALES</t>
  </si>
  <si>
    <t>Atenciones Registradas en la PQRS</t>
  </si>
  <si>
    <t>GENERO</t>
  </si>
  <si>
    <t>Femenino</t>
  </si>
  <si>
    <t>Masculino</t>
  </si>
  <si>
    <t>CONDICION SOCIAL</t>
  </si>
  <si>
    <t>Encuestas Usuario</t>
  </si>
  <si>
    <t>Acciones de Tutela</t>
  </si>
  <si>
    <t>Acción de Cumplimiento</t>
  </si>
  <si>
    <t>Acción de Tutela</t>
  </si>
  <si>
    <t>Amparo de Pobreza</t>
  </si>
  <si>
    <t>Asesoría Derecho Administrativo</t>
  </si>
  <si>
    <t>Asesoría Derecho Civil</t>
  </si>
  <si>
    <t>Asesoría Derecho Comercial</t>
  </si>
  <si>
    <t>Asesoria Educación</t>
  </si>
  <si>
    <t>Asesoría en Pensión</t>
  </si>
  <si>
    <t>Asesoría en Salud</t>
  </si>
  <si>
    <t>Asesoria Fallo de Tutela</t>
  </si>
  <si>
    <t>Asesoría Familia</t>
  </si>
  <si>
    <t>Asesoría Ley de víctimas</t>
  </si>
  <si>
    <t xml:space="preserve">Asesoría Penal </t>
  </si>
  <si>
    <t>Asesoría Propiedad Horizontal</t>
  </si>
  <si>
    <t xml:space="preserve">Asesoría Servicios Públicos Domiciliarios </t>
  </si>
  <si>
    <t xml:space="preserve">Citaciones Vigilancia Administrativa </t>
  </si>
  <si>
    <t>Contrato de Arrendamiento</t>
  </si>
  <si>
    <t>Asesoría Código de Policia y Convivencia Ciudadana</t>
  </si>
  <si>
    <t>Derechos de Petición</t>
  </si>
  <si>
    <t>Impugnación Fallo de Tutela</t>
  </si>
  <si>
    <t>Incidente de Desacato</t>
  </si>
  <si>
    <t>Ley de Apoyo</t>
  </si>
  <si>
    <t>Memorial</t>
  </si>
  <si>
    <t>Migración Venezuela</t>
  </si>
  <si>
    <t>Queja Contra Servidor Público</t>
  </si>
  <si>
    <t>Recurso de Reposición y Apelación</t>
  </si>
  <si>
    <t>Adulto Mayor</t>
  </si>
  <si>
    <t>Ama de Casa</t>
  </si>
  <si>
    <t>Desempleado</t>
  </si>
  <si>
    <t>Desplazado</t>
  </si>
  <si>
    <t>Discapacitado</t>
  </si>
  <si>
    <t>Empleado</t>
  </si>
  <si>
    <t>Estudiante</t>
  </si>
  <si>
    <t>Independiente</t>
  </si>
  <si>
    <t>Jefe de Hogar</t>
  </si>
  <si>
    <t>Madre Cabeza de Hogar</t>
  </si>
  <si>
    <t>Pensionado</t>
  </si>
  <si>
    <t>Profesional</t>
  </si>
  <si>
    <t>Sin Identificar</t>
  </si>
  <si>
    <t>Acacías - Meta</t>
  </si>
  <si>
    <t>Amagá - Antioquia</t>
  </si>
  <si>
    <t>Angelópolis - Antioquia</t>
  </si>
  <si>
    <t>Barbosa - Antioquia</t>
  </si>
  <si>
    <t>Bello - Antioquia</t>
  </si>
  <si>
    <t>Caldas - Antioquia</t>
  </si>
  <si>
    <t>Envigado - Antioquia</t>
  </si>
  <si>
    <t>Estados Unidos de América</t>
  </si>
  <si>
    <t>Girardota - Antioquia</t>
  </si>
  <si>
    <t>Heliconia - Antioquia</t>
  </si>
  <si>
    <t>Itagüí - Antioquia</t>
  </si>
  <si>
    <t>Ituango - Antioquia</t>
  </si>
  <si>
    <t>La Estrella - Antioquia</t>
  </si>
  <si>
    <t>Medellín - Antioquia</t>
  </si>
  <si>
    <t>Sabaneta - Antioquia</t>
  </si>
  <si>
    <t>Santa Bárbara - Antioquia</t>
  </si>
  <si>
    <t>Segovia - Antioquia</t>
  </si>
  <si>
    <t>Entre 18 a 30 Años</t>
  </si>
  <si>
    <t>Entre 31 a 50 Años</t>
  </si>
  <si>
    <t>Entre 51 a 70 Años</t>
  </si>
  <si>
    <t xml:space="preserve">Sin Registro </t>
  </si>
  <si>
    <t>Asesoría Interdicción Judicial</t>
  </si>
  <si>
    <t>Asesoría Laboral</t>
  </si>
  <si>
    <t>Declaración Desplazamiento-Declaraciones</t>
  </si>
  <si>
    <t>Derechos Colectivos y del Medio Ambiente</t>
  </si>
  <si>
    <t>TOTAL ATENCIONES</t>
  </si>
  <si>
    <t>Betulia - Antioquia</t>
  </si>
  <si>
    <t>Cartagena - Bolívar</t>
  </si>
  <si>
    <t>Hispania - Antioquia</t>
  </si>
  <si>
    <t>Salgar - Antioquia</t>
  </si>
  <si>
    <t>Demanda de Interdicción</t>
  </si>
  <si>
    <t>Derecho de Sucesión</t>
  </si>
  <si>
    <t xml:space="preserve">Revocatoria </t>
  </si>
  <si>
    <t>RANGO DE EDAD</t>
  </si>
  <si>
    <t>Bogotá D.C. - Cundinamarca</t>
  </si>
  <si>
    <t>Jardín - Antioquia</t>
  </si>
  <si>
    <t>La Ceja - Antioquia</t>
  </si>
  <si>
    <t>Marinilla - Antioquia</t>
  </si>
  <si>
    <t>Puerto Berrío - Antioquia</t>
  </si>
  <si>
    <t>Acción Popular</t>
  </si>
  <si>
    <t xml:space="preserve">Citación versión libre </t>
  </si>
  <si>
    <t>Andes - Antioquia</t>
  </si>
  <si>
    <t>Cáceres - Antioquia</t>
  </si>
  <si>
    <t>Cisneros - Antioquia</t>
  </si>
  <si>
    <t>La Pintada - Antioquia</t>
  </si>
  <si>
    <t>Santa Rosa de Osos - Antioquia</t>
  </si>
  <si>
    <t>Habitante de Calle</t>
  </si>
  <si>
    <t>Armenia - Antioquia</t>
  </si>
  <si>
    <t>Concordia - Antioquia</t>
  </si>
  <si>
    <t>Copacabana - Antioquia</t>
  </si>
  <si>
    <t>Entrerríos - Antioquia</t>
  </si>
  <si>
    <t>San Pedro - Antioquia</t>
  </si>
  <si>
    <t>TIPO DE SERVICIO BRINDADO</t>
  </si>
  <si>
    <t>Más de 71 años</t>
  </si>
  <si>
    <t>Abejorral - Antioquia</t>
  </si>
  <si>
    <t>Caucasia - Antioquia</t>
  </si>
  <si>
    <t>Liborina - Antioquia</t>
  </si>
  <si>
    <t>El Peñol - Antioquia</t>
  </si>
  <si>
    <t>Consolidado Trimestral</t>
  </si>
  <si>
    <t>Asesoría en Tránsito</t>
  </si>
  <si>
    <t>Pueblorrico - Antioquia</t>
  </si>
  <si>
    <t>Acciones de Tutela Por EPS</t>
  </si>
  <si>
    <t>Nueva EPS</t>
  </si>
  <si>
    <t>Sura</t>
  </si>
  <si>
    <t>Savia Salud</t>
  </si>
  <si>
    <t>Salud Total</t>
  </si>
  <si>
    <t>Sanitas</t>
  </si>
  <si>
    <t>Coosalud</t>
  </si>
  <si>
    <t>Total por EPS</t>
  </si>
  <si>
    <t>Acciones de Tutela Otras Entidades</t>
  </si>
  <si>
    <t>Total Acciones de Tutela</t>
  </si>
  <si>
    <t>Apartadó - Antioquia</t>
  </si>
  <si>
    <t>Carmen de Viboral - Antioquia</t>
  </si>
  <si>
    <t>San Luís - Antioquia</t>
  </si>
  <si>
    <t>Sopetrán - Antioquia</t>
  </si>
  <si>
    <t>Del 16 al 31 Mayo 2022</t>
  </si>
  <si>
    <t>Del 01 al 15 Mayo 2023</t>
  </si>
  <si>
    <t>CONSOLIDADO</t>
  </si>
  <si>
    <t>% De Participación</t>
  </si>
  <si>
    <t>Género</t>
  </si>
  <si>
    <t>Total Período</t>
  </si>
  <si>
    <t>Totales</t>
  </si>
  <si>
    <t>Asesorías</t>
  </si>
  <si>
    <t>Otros Servicios Brindados</t>
  </si>
  <si>
    <t>ASESORIAS</t>
  </si>
  <si>
    <t>OTROS SERVICIOS</t>
  </si>
  <si>
    <t>Tipo de Consulta</t>
  </si>
  <si>
    <t>Condición Social</t>
  </si>
  <si>
    <t>Otras Condiciones</t>
  </si>
  <si>
    <t>Rango de Edad</t>
  </si>
  <si>
    <t>Municipio/Ciudad de Residencia</t>
  </si>
  <si>
    <t>MUNICIPIO/CIUDAD DE RESIDENCIA</t>
  </si>
  <si>
    <t>Otros Municipios</t>
  </si>
  <si>
    <t>Consolidado de Atenciones</t>
  </si>
  <si>
    <t>Tutelas</t>
  </si>
  <si>
    <t>Consolidado de Tutelas</t>
  </si>
  <si>
    <t xml:space="preserve">CONSOLIDADO ANALISIS TAMAÑO DE LA MUESTRA DE LAS ENCUESTA DE SATISFACCION AL USUARIO </t>
  </si>
  <si>
    <t>Dependencia:</t>
  </si>
  <si>
    <t xml:space="preserve">Proceso(s): </t>
  </si>
  <si>
    <t>Total Usuarios Atendidos:</t>
  </si>
  <si>
    <t>Total Encuestados:</t>
  </si>
  <si>
    <t>Tamaño de la Muestra:</t>
  </si>
  <si>
    <t>Secretaría General</t>
  </si>
  <si>
    <t>Atención al Usuario</t>
  </si>
  <si>
    <t>Se presentó en el informe del 2022</t>
  </si>
  <si>
    <t>Periodo: Mayo 16-2022 a Mayo 15-2023</t>
  </si>
  <si>
    <t>N.</t>
  </si>
  <si>
    <t>Preguntas</t>
  </si>
  <si>
    <t>NIVEL DE SATISFACCIÓN</t>
  </si>
  <si>
    <t>NIVEL DE INSATISFACCIÓN</t>
  </si>
  <si>
    <t>No Sabe/No Responde</t>
  </si>
  <si>
    <t>PROMEDIO TOTAL</t>
  </si>
  <si>
    <t>¿Cómo califica usted la asesoría y/o realización del trámite brindado por la Personería?</t>
  </si>
  <si>
    <t>¿Cómo califica usted el tiempo de espera para ser atendido?</t>
  </si>
  <si>
    <t>¿Cuál es el grado de satisfacción en general que tiene con la Personería Municipal de Itaguí?</t>
  </si>
  <si>
    <t>¿La información suministrada por parte de la Personería Municipal de Itaguí fue clara y útil para su requerimiento?</t>
  </si>
  <si>
    <t>Nivel de Satisfacción - Encuestas de mayo 16 2022 a mayo 15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</si>
</sst>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9" fontId="5" fillId="0" borderId="0" applyFont="0" applyFill="0" applyBorder="0" applyAlignment="0" applyProtection="0"/>
    <xf numFmtId="0" fontId="8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1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17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17" fontId="1" fillId="2" borderId="4" xfId="0" applyNumberFormat="1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9" fontId="0" fillId="0" borderId="4" xfId="2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0" fillId="4" borderId="0" xfId="0" applyFill="1"/>
    <xf numFmtId="0" fontId="1" fillId="5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vertical="center"/>
    </xf>
    <xf numFmtId="3" fontId="1" fillId="0" borderId="4" xfId="0" applyNumberFormat="1" applyFont="1" applyBorder="1" applyAlignment="1">
      <alignment horizontal="center" vertical="center"/>
    </xf>
    <xf numFmtId="9" fontId="1" fillId="0" borderId="4" xfId="2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8" fillId="0" borderId="8" xfId="3" applyFont="1" applyBorder="1" applyAlignment="1">
      <alignment wrapText="1"/>
    </xf>
    <xf numFmtId="0" fontId="8" fillId="0" borderId="9" xfId="3" applyFont="1" applyBorder="1" applyAlignment="1">
      <alignment wrapText="1"/>
    </xf>
    <xf numFmtId="0" fontId="8" fillId="0" borderId="10" xfId="3" applyFont="1" applyBorder="1" applyAlignment="1">
      <alignment wrapText="1"/>
    </xf>
    <xf numFmtId="0" fontId="10" fillId="0" borderId="11" xfId="3" applyFont="1" applyFill="1" applyBorder="1" applyAlignment="1">
      <alignment vertical="center" wrapText="1"/>
    </xf>
    <xf numFmtId="0" fontId="8" fillId="0" borderId="11" xfId="3" applyFont="1" applyBorder="1" applyAlignment="1"/>
    <xf numFmtId="0" fontId="8" fillId="0" borderId="12" xfId="3" applyFont="1" applyBorder="1" applyAlignment="1"/>
    <xf numFmtId="0" fontId="8" fillId="0" borderId="13" xfId="3" applyFont="1" applyBorder="1" applyAlignment="1"/>
    <xf numFmtId="0" fontId="9" fillId="0" borderId="14" xfId="3" applyFont="1" applyFill="1" applyBorder="1" applyAlignment="1">
      <alignment wrapText="1"/>
    </xf>
    <xf numFmtId="0" fontId="9" fillId="0" borderId="16" xfId="3" applyFont="1" applyFill="1" applyBorder="1" applyAlignment="1"/>
    <xf numFmtId="0" fontId="9" fillId="0" borderId="17" xfId="3" applyFont="1" applyFill="1" applyBorder="1" applyAlignment="1"/>
    <xf numFmtId="3" fontId="9" fillId="0" borderId="4" xfId="3" applyNumberFormat="1" applyFont="1" applyFill="1" applyBorder="1" applyAlignment="1">
      <alignment horizontal="center" vertical="center"/>
    </xf>
    <xf numFmtId="3" fontId="9" fillId="0" borderId="4" xfId="3" applyNumberFormat="1" applyFont="1" applyFill="1" applyBorder="1" applyAlignment="1"/>
    <xf numFmtId="3" fontId="9" fillId="0" borderId="15" xfId="3" applyNumberFormat="1" applyFont="1" applyFill="1" applyBorder="1" applyAlignment="1">
      <alignment horizontal="center" vertical="center"/>
    </xf>
    <xf numFmtId="9" fontId="9" fillId="0" borderId="18" xfId="2" applyNumberFormat="1" applyFont="1" applyFill="1" applyBorder="1" applyAlignment="1">
      <alignment horizontal="center" vertical="center"/>
    </xf>
    <xf numFmtId="0" fontId="9" fillId="0" borderId="19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 wrapText="1"/>
    </xf>
    <xf numFmtId="9" fontId="10" fillId="2" borderId="19" xfId="2" applyFont="1" applyFill="1" applyBorder="1" applyAlignment="1">
      <alignment horizontal="center" vertical="center"/>
    </xf>
    <xf numFmtId="0" fontId="8" fillId="0" borderId="19" xfId="3" applyFont="1" applyBorder="1" applyAlignment="1">
      <alignment horizontal="center" vertical="center" wrapText="1"/>
    </xf>
    <xf numFmtId="9" fontId="12" fillId="0" borderId="23" xfId="2" applyFont="1" applyFill="1" applyBorder="1" applyAlignment="1">
      <alignment horizontal="center" vertical="center"/>
    </xf>
    <xf numFmtId="9" fontId="12" fillId="0" borderId="19" xfId="2" applyFont="1" applyFill="1" applyBorder="1" applyAlignment="1">
      <alignment horizontal="center" vertical="center"/>
    </xf>
    <xf numFmtId="0" fontId="9" fillId="0" borderId="19" xfId="3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6" borderId="1" xfId="3" applyFont="1" applyFill="1" applyBorder="1" applyAlignment="1">
      <alignment horizontal="center" vertical="center" wrapText="1"/>
    </xf>
    <xf numFmtId="0" fontId="9" fillId="6" borderId="2" xfId="3" applyFont="1" applyFill="1" applyBorder="1" applyAlignment="1">
      <alignment horizontal="center" vertical="center" wrapText="1"/>
    </xf>
    <xf numFmtId="0" fontId="9" fillId="6" borderId="3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1" fillId="2" borderId="20" xfId="3" applyNumberFormat="1" applyFont="1" applyFill="1" applyBorder="1" applyAlignment="1">
      <alignment horizontal="center" vertical="center"/>
    </xf>
    <xf numFmtId="49" fontId="11" fillId="2" borderId="21" xfId="3" applyNumberFormat="1" applyFont="1" applyFill="1" applyBorder="1" applyAlignment="1">
      <alignment horizontal="center" vertical="center"/>
    </xf>
    <xf numFmtId="49" fontId="11" fillId="2" borderId="22" xfId="3" applyNumberFormat="1" applyFont="1" applyFill="1" applyBorder="1" applyAlignment="1">
      <alignment horizontal="center" vertical="center"/>
    </xf>
    <xf numFmtId="0" fontId="10" fillId="0" borderId="12" xfId="3" applyFont="1" applyFill="1" applyBorder="1" applyAlignment="1">
      <alignment horizontal="left" vertical="center" wrapText="1"/>
    </xf>
    <xf numFmtId="0" fontId="10" fillId="0" borderId="13" xfId="3" applyFont="1" applyFill="1" applyBorder="1" applyAlignment="1">
      <alignment horizontal="left" vertical="center" wrapText="1"/>
    </xf>
    <xf numFmtId="0" fontId="10" fillId="0" borderId="12" xfId="3" applyNumberFormat="1" applyFont="1" applyFill="1" applyBorder="1" applyAlignment="1">
      <alignment horizontal="left" vertical="center" wrapText="1"/>
    </xf>
    <xf numFmtId="0" fontId="10" fillId="0" borderId="13" xfId="3" applyNumberFormat="1" applyFont="1" applyFill="1" applyBorder="1" applyAlignment="1">
      <alignment horizontal="left" vertical="center" wrapText="1"/>
    </xf>
    <xf numFmtId="0" fontId="10" fillId="0" borderId="11" xfId="3" applyFont="1" applyFill="1" applyBorder="1" applyAlignment="1">
      <alignment horizontal="left" vertical="center" wrapText="1"/>
    </xf>
  </cellXfs>
  <cellStyles count="4">
    <cellStyle name="Normal" xfId="0" builtinId="0"/>
    <cellStyle name="Normal 2" xfId="3"/>
    <cellStyle name="Normal 4" xfId="1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Caracterización</a:t>
            </a:r>
            <a:r>
              <a:rPr lang="en-US" sz="1400" baseline="0"/>
              <a:t> Por Tipo de Consulta</a:t>
            </a:r>
          </a:p>
          <a:p>
            <a:pPr>
              <a:defRPr/>
            </a:pPr>
            <a:r>
              <a:rPr lang="en-US" sz="1400" baseline="0"/>
              <a:t>Mayo 16-2022 A Mayo 15-2023</a:t>
            </a:r>
            <a:endParaRPr lang="en-US" sz="1400"/>
          </a:p>
        </c:rich>
      </c:tx>
      <c:layout>
        <c:manualLayout>
          <c:xMode val="edge"/>
          <c:yMode val="edge"/>
          <c:x val="0.27208708291132733"/>
          <c:y val="2.7777896006242482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0"/>
          <c:invertIfNegative val="0"/>
          <c:dLbls>
            <c:dLbl>
              <c:idx val="1"/>
              <c:layout>
                <c:manualLayout>
                  <c:x val="2.2792022792022791E-3"/>
                  <c:y val="-4.804804804804806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535326962872564E-2"/>
                  <c:y val="-0.2000064346777201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7350449050409311E-2"/>
                  <c:y val="-0.1224126880555730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0.16816816816816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6.8376068376067543E-3"/>
                  <c:y val="-0.16816816816816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TipoConsulta!$A$48:$A$57</c:f>
              <c:strCache>
                <c:ptCount val="10"/>
                <c:pt idx="0">
                  <c:v>Acción de Tutela</c:v>
                </c:pt>
                <c:pt idx="1">
                  <c:v>Asesorías</c:v>
                </c:pt>
                <c:pt idx="2">
                  <c:v>Declaración Desplazamiento-Declaraciones</c:v>
                </c:pt>
                <c:pt idx="3">
                  <c:v>Derechos de Petición</c:v>
                </c:pt>
                <c:pt idx="4">
                  <c:v>Incidente de Desacato</c:v>
                </c:pt>
                <c:pt idx="5">
                  <c:v>Ley de Apoyo</c:v>
                </c:pt>
                <c:pt idx="6">
                  <c:v>Recurso de Reposición y Apelación</c:v>
                </c:pt>
                <c:pt idx="7">
                  <c:v>Queja Contra Servidor Público</c:v>
                </c:pt>
                <c:pt idx="8">
                  <c:v>Otros Servicios Brindados</c:v>
                </c:pt>
                <c:pt idx="9">
                  <c:v>Totales</c:v>
                </c:pt>
              </c:strCache>
            </c:strRef>
          </c:cat>
          <c:val>
            <c:numRef>
              <c:f>TipoConsulta!$B$48:$B$57</c:f>
              <c:numCache>
                <c:formatCode>#,##0</c:formatCode>
                <c:ptCount val="10"/>
                <c:pt idx="0">
                  <c:v>1697</c:v>
                </c:pt>
                <c:pt idx="1">
                  <c:v>5059</c:v>
                </c:pt>
                <c:pt idx="2">
                  <c:v>137</c:v>
                </c:pt>
                <c:pt idx="3">
                  <c:v>1011</c:v>
                </c:pt>
                <c:pt idx="4">
                  <c:v>367</c:v>
                </c:pt>
                <c:pt idx="5">
                  <c:v>19</c:v>
                </c:pt>
                <c:pt idx="6">
                  <c:v>93</c:v>
                </c:pt>
                <c:pt idx="7">
                  <c:v>75</c:v>
                </c:pt>
                <c:pt idx="8">
                  <c:v>481</c:v>
                </c:pt>
                <c:pt idx="9">
                  <c:v>8939</c:v>
                </c:pt>
              </c:numCache>
            </c:numRef>
          </c:val>
        </c:ser>
        <c:ser>
          <c:idx val="0"/>
          <c:order val="1"/>
          <c:invertIfNegative val="0"/>
          <c:cat>
            <c:strRef>
              <c:f>TipoConsulta!$A$48:$A$57</c:f>
              <c:strCache>
                <c:ptCount val="10"/>
                <c:pt idx="0">
                  <c:v>Acción de Tutela</c:v>
                </c:pt>
                <c:pt idx="1">
                  <c:v>Asesorías</c:v>
                </c:pt>
                <c:pt idx="2">
                  <c:v>Declaración Desplazamiento-Declaraciones</c:v>
                </c:pt>
                <c:pt idx="3">
                  <c:v>Derechos de Petición</c:v>
                </c:pt>
                <c:pt idx="4">
                  <c:v>Incidente de Desacato</c:v>
                </c:pt>
                <c:pt idx="5">
                  <c:v>Ley de Apoyo</c:v>
                </c:pt>
                <c:pt idx="6">
                  <c:v>Recurso de Reposición y Apelación</c:v>
                </c:pt>
                <c:pt idx="7">
                  <c:v>Queja Contra Servidor Público</c:v>
                </c:pt>
                <c:pt idx="8">
                  <c:v>Otros Servicios Brindados</c:v>
                </c:pt>
                <c:pt idx="9">
                  <c:v>Totales</c:v>
                </c:pt>
              </c:strCache>
            </c:strRef>
          </c:cat>
          <c:val>
            <c:numRef>
              <c:f>TipoConsulta!$C$48:$C$57</c:f>
              <c:numCache>
                <c:formatCode>0%</c:formatCode>
                <c:ptCount val="10"/>
                <c:pt idx="0">
                  <c:v>0.18984226423537309</c:v>
                </c:pt>
                <c:pt idx="1">
                  <c:v>0.5659469739344446</c:v>
                </c:pt>
                <c:pt idx="2">
                  <c:v>1.532609911623224E-2</c:v>
                </c:pt>
                <c:pt idx="3">
                  <c:v>0.11309989931759705</c:v>
                </c:pt>
                <c:pt idx="4">
                  <c:v>4.1056046537644032E-2</c:v>
                </c:pt>
                <c:pt idx="5">
                  <c:v>2.1255173956818436E-3</c:v>
                </c:pt>
                <c:pt idx="6">
                  <c:v>1.040384830517955E-2</c:v>
                </c:pt>
                <c:pt idx="7">
                  <c:v>8.3902002461125405E-3</c:v>
                </c:pt>
                <c:pt idx="8">
                  <c:v>5.380915091173509E-2</c:v>
                </c:pt>
                <c:pt idx="9">
                  <c:v>1.0000000000000002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4178384"/>
        <c:axId val="1174163152"/>
        <c:axId val="0"/>
      </c:bar3DChart>
      <c:catAx>
        <c:axId val="1174178384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174163152"/>
        <c:crosses val="autoZero"/>
        <c:auto val="1"/>
        <c:lblAlgn val="ctr"/>
        <c:lblOffset val="100"/>
        <c:noMultiLvlLbl val="0"/>
      </c:catAx>
      <c:valAx>
        <c:axId val="1174163152"/>
        <c:scaling>
          <c:orientation val="minMax"/>
        </c:scaling>
        <c:delete val="1"/>
        <c:axPos val="l"/>
        <c:majorGridlines/>
        <c:numFmt formatCode="#,##0" sourceLinked="1"/>
        <c:majorTickMark val="out"/>
        <c:minorTickMark val="none"/>
        <c:tickLblPos val="nextTo"/>
        <c:crossAx val="1174178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Caracterización</a:t>
            </a:r>
            <a:r>
              <a:rPr lang="en-US" sz="1400" baseline="0"/>
              <a:t> Por Género</a:t>
            </a:r>
          </a:p>
          <a:p>
            <a:pPr>
              <a:defRPr/>
            </a:pPr>
            <a:r>
              <a:rPr lang="en-US" sz="1400" baseline="0"/>
              <a:t>Mayo 16-2022 A Mayo 15-2023</a:t>
            </a:r>
            <a:endParaRPr lang="en-US" sz="1400"/>
          </a:p>
        </c:rich>
      </c:tx>
      <c:layout>
        <c:manualLayout>
          <c:xMode val="edge"/>
          <c:yMode val="edge"/>
          <c:x val="0.27208708291132733"/>
          <c:y val="2.777789600624247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0"/>
          <c:invertIfNegative val="0"/>
          <c:dLbls>
            <c:dLbl>
              <c:idx val="0"/>
              <c:layout>
                <c:manualLayout>
                  <c:x val="1.0120175086997663E-2"/>
                  <c:y val="-5.4054054054054113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Femenino
64%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5180262630496466E-2"/>
                  <c:y val="-4.5045045045045043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Masculino
36%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9.1081575782978735E-2"/>
                  <c:y val="-3.1531531531531536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Totales
100%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Genero!$A$15:$A$17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Totales</c:v>
                </c:pt>
              </c:strCache>
            </c:strRef>
          </c:cat>
          <c:val>
            <c:numRef>
              <c:f>Genero!$C$15:$C$17</c:f>
              <c:numCache>
                <c:formatCode>0%</c:formatCode>
                <c:ptCount val="3"/>
                <c:pt idx="0">
                  <c:v>0.63664839467501955</c:v>
                </c:pt>
                <c:pt idx="1">
                  <c:v>0.3633516053249804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4165328"/>
        <c:axId val="1174167504"/>
        <c:axId val="0"/>
      </c:bar3DChart>
      <c:catAx>
        <c:axId val="1174165328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174167504"/>
        <c:crosses val="autoZero"/>
        <c:auto val="1"/>
        <c:lblAlgn val="ctr"/>
        <c:lblOffset val="100"/>
        <c:noMultiLvlLbl val="0"/>
      </c:catAx>
      <c:valAx>
        <c:axId val="1174167504"/>
        <c:scaling>
          <c:orientation val="minMax"/>
        </c:scaling>
        <c:delete val="1"/>
        <c:axPos val="l"/>
        <c:majorGridlines/>
        <c:numFmt formatCode="0%" sourceLinked="1"/>
        <c:majorTickMark val="out"/>
        <c:minorTickMark val="none"/>
        <c:tickLblPos val="nextTo"/>
        <c:crossAx val="1174165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Caracterización</a:t>
            </a:r>
            <a:r>
              <a:rPr lang="en-US" sz="1400" baseline="0"/>
              <a:t> Por Condición Social </a:t>
            </a:r>
          </a:p>
          <a:p>
            <a:pPr>
              <a:defRPr/>
            </a:pPr>
            <a:r>
              <a:rPr lang="en-US" sz="1400" baseline="0"/>
              <a:t>Mayo 16-2022 A Mayo 15-2023</a:t>
            </a:r>
            <a:endParaRPr lang="en-US" sz="1400"/>
          </a:p>
        </c:rich>
      </c:tx>
      <c:layout>
        <c:manualLayout>
          <c:xMode val="edge"/>
          <c:yMode val="edge"/>
          <c:x val="0.26449695159607911"/>
          <c:y val="3.6786905015251482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0"/>
          <c:invertIfNegative val="0"/>
          <c:dLbls>
            <c:dLbl>
              <c:idx val="3"/>
              <c:layout>
                <c:manualLayout>
                  <c:x val="5.0600875434988236E-3"/>
                  <c:y val="-9.459459459459475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2650218858747059E-2"/>
                  <c:y val="-1.80180180180180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4.8070831663238819E-2"/>
                  <c:y val="-9.459459459459465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9.2767199976201867E-17"/>
                  <c:y val="-0.1261261261261261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3.0360525260992928E-2"/>
                  <c:y val="-2.252252252252251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'Condic.Social'!$A$27:$A$34</c:f>
              <c:strCache>
                <c:ptCount val="8"/>
                <c:pt idx="0">
                  <c:v>Adulto Mayor</c:v>
                </c:pt>
                <c:pt idx="1">
                  <c:v>Ama de Casa</c:v>
                </c:pt>
                <c:pt idx="2">
                  <c:v>Desempleado</c:v>
                </c:pt>
                <c:pt idx="3">
                  <c:v>Empleado</c:v>
                </c:pt>
                <c:pt idx="4">
                  <c:v>Independiente</c:v>
                </c:pt>
                <c:pt idx="5">
                  <c:v>Pensionado</c:v>
                </c:pt>
                <c:pt idx="6">
                  <c:v>Otras Condiciones</c:v>
                </c:pt>
                <c:pt idx="7">
                  <c:v>Totales</c:v>
                </c:pt>
              </c:strCache>
            </c:strRef>
          </c:cat>
          <c:val>
            <c:numRef>
              <c:f>'Condic.Social'!$B$27:$B$34</c:f>
              <c:numCache>
                <c:formatCode>#,##0</c:formatCode>
                <c:ptCount val="8"/>
                <c:pt idx="0">
                  <c:v>773</c:v>
                </c:pt>
                <c:pt idx="1">
                  <c:v>2612</c:v>
                </c:pt>
                <c:pt idx="2">
                  <c:v>640</c:v>
                </c:pt>
                <c:pt idx="3">
                  <c:v>1381</c:v>
                </c:pt>
                <c:pt idx="4">
                  <c:v>1058</c:v>
                </c:pt>
                <c:pt idx="5">
                  <c:v>476</c:v>
                </c:pt>
                <c:pt idx="6">
                  <c:v>1999</c:v>
                </c:pt>
                <c:pt idx="7">
                  <c:v>8939</c:v>
                </c:pt>
              </c:numCache>
            </c:numRef>
          </c:val>
        </c:ser>
        <c:ser>
          <c:idx val="0"/>
          <c:order val="1"/>
          <c:invertIfNegative val="0"/>
          <c:cat>
            <c:strRef>
              <c:f>'Condic.Social'!$A$27:$A$34</c:f>
              <c:strCache>
                <c:ptCount val="8"/>
                <c:pt idx="0">
                  <c:v>Adulto Mayor</c:v>
                </c:pt>
                <c:pt idx="1">
                  <c:v>Ama de Casa</c:v>
                </c:pt>
                <c:pt idx="2">
                  <c:v>Desempleado</c:v>
                </c:pt>
                <c:pt idx="3">
                  <c:v>Empleado</c:v>
                </c:pt>
                <c:pt idx="4">
                  <c:v>Independiente</c:v>
                </c:pt>
                <c:pt idx="5">
                  <c:v>Pensionado</c:v>
                </c:pt>
                <c:pt idx="6">
                  <c:v>Otras Condiciones</c:v>
                </c:pt>
                <c:pt idx="7">
                  <c:v>Totales</c:v>
                </c:pt>
              </c:strCache>
            </c:strRef>
          </c:cat>
          <c:val>
            <c:numRef>
              <c:f>'Condic.Social'!$C$27:$C$34</c:f>
              <c:numCache>
                <c:formatCode>0%</c:formatCode>
                <c:ptCount val="8"/>
                <c:pt idx="0">
                  <c:v>8.6474997203266582E-2</c:v>
                </c:pt>
                <c:pt idx="1">
                  <c:v>0.29220270723794606</c:v>
                </c:pt>
                <c:pt idx="2">
                  <c:v>7.1596375433493675E-2</c:v>
                </c:pt>
                <c:pt idx="3">
                  <c:v>0.15449155386508559</c:v>
                </c:pt>
                <c:pt idx="4">
                  <c:v>0.11835775813849424</c:v>
                </c:pt>
                <c:pt idx="5">
                  <c:v>5.3249804228660921E-2</c:v>
                </c:pt>
                <c:pt idx="6">
                  <c:v>0.22362680389305292</c:v>
                </c:pt>
                <c:pt idx="7">
                  <c:v>0.99999999999999989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4172944"/>
        <c:axId val="1174164240"/>
        <c:axId val="0"/>
      </c:bar3DChart>
      <c:catAx>
        <c:axId val="1174172944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174164240"/>
        <c:crosses val="autoZero"/>
        <c:auto val="1"/>
        <c:lblAlgn val="ctr"/>
        <c:lblOffset val="100"/>
        <c:noMultiLvlLbl val="0"/>
      </c:catAx>
      <c:valAx>
        <c:axId val="1174164240"/>
        <c:scaling>
          <c:orientation val="minMax"/>
        </c:scaling>
        <c:delete val="1"/>
        <c:axPos val="l"/>
        <c:majorGridlines/>
        <c:numFmt formatCode="#,##0" sourceLinked="1"/>
        <c:majorTickMark val="out"/>
        <c:minorTickMark val="none"/>
        <c:tickLblPos val="nextTo"/>
        <c:crossAx val="1174172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Caracterización</a:t>
            </a:r>
            <a:r>
              <a:rPr lang="en-US" sz="1400" baseline="0"/>
              <a:t> Por Rango de Edad </a:t>
            </a:r>
          </a:p>
          <a:p>
            <a:pPr>
              <a:defRPr/>
            </a:pPr>
            <a:r>
              <a:rPr lang="en-US" sz="1400" baseline="0"/>
              <a:t>Mayo 16-2022 A Mayo 15-2023</a:t>
            </a:r>
            <a:endParaRPr lang="en-US" sz="1400"/>
          </a:p>
        </c:rich>
      </c:tx>
      <c:layout>
        <c:manualLayout>
          <c:xMode val="edge"/>
          <c:yMode val="edge"/>
          <c:x val="0.26449695159607911"/>
          <c:y val="3.6786905015251482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0"/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Entre 18 a </a:t>
                    </a:r>
                  </a:p>
                  <a:p>
                    <a:r>
                      <a:rPr lang="en-US"/>
                      <a:t>30 Años
829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Entre 31 a</a:t>
                    </a:r>
                  </a:p>
                  <a:p>
                    <a:r>
                      <a:rPr lang="en-US"/>
                      <a:t>50 Años
2.873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5300437717493676E-3"/>
                  <c:y val="-8.55855855855856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Entre 51 a</a:t>
                    </a:r>
                  </a:p>
                  <a:p>
                    <a:r>
                      <a:rPr lang="en-US"/>
                      <a:t>70 Años
4.055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Más de</a:t>
                    </a:r>
                  </a:p>
                  <a:p>
                    <a:r>
                      <a:rPr lang="en-US"/>
                      <a:t>71 años
960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4.8070831663238819E-2"/>
                  <c:y val="-2.252252252252253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RangoEdad!$A$17:$A$22</c:f>
              <c:strCache>
                <c:ptCount val="6"/>
                <c:pt idx="0">
                  <c:v>Entre 18 a 30 Años</c:v>
                </c:pt>
                <c:pt idx="1">
                  <c:v>Entre 31 a 50 Años</c:v>
                </c:pt>
                <c:pt idx="2">
                  <c:v>Entre 51 a 70 Años</c:v>
                </c:pt>
                <c:pt idx="3">
                  <c:v>Más de 71 años</c:v>
                </c:pt>
                <c:pt idx="4">
                  <c:v>Sin Registro </c:v>
                </c:pt>
                <c:pt idx="5">
                  <c:v>Totales</c:v>
                </c:pt>
              </c:strCache>
            </c:strRef>
          </c:cat>
          <c:val>
            <c:numRef>
              <c:f>RangoEdad!$B$17:$B$22</c:f>
              <c:numCache>
                <c:formatCode>#,##0</c:formatCode>
                <c:ptCount val="6"/>
                <c:pt idx="0">
                  <c:v>829</c:v>
                </c:pt>
                <c:pt idx="1">
                  <c:v>2873</c:v>
                </c:pt>
                <c:pt idx="2">
                  <c:v>4055</c:v>
                </c:pt>
                <c:pt idx="3">
                  <c:v>960</c:v>
                </c:pt>
                <c:pt idx="4">
                  <c:v>222</c:v>
                </c:pt>
                <c:pt idx="5">
                  <c:v>8939</c:v>
                </c:pt>
              </c:numCache>
            </c:numRef>
          </c:val>
        </c:ser>
        <c:ser>
          <c:idx val="0"/>
          <c:order val="1"/>
          <c:invertIfNegative val="0"/>
          <c:cat>
            <c:strRef>
              <c:f>RangoEdad!$A$17:$A$22</c:f>
              <c:strCache>
                <c:ptCount val="6"/>
                <c:pt idx="0">
                  <c:v>Entre 18 a 30 Años</c:v>
                </c:pt>
                <c:pt idx="1">
                  <c:v>Entre 31 a 50 Años</c:v>
                </c:pt>
                <c:pt idx="2">
                  <c:v>Entre 51 a 70 Años</c:v>
                </c:pt>
                <c:pt idx="3">
                  <c:v>Más de 71 años</c:v>
                </c:pt>
                <c:pt idx="4">
                  <c:v>Sin Registro </c:v>
                </c:pt>
                <c:pt idx="5">
                  <c:v>Totales</c:v>
                </c:pt>
              </c:strCache>
            </c:strRef>
          </c:cat>
          <c:val>
            <c:numRef>
              <c:f>RangoEdad!$C$17:$C$22</c:f>
              <c:numCache>
                <c:formatCode>0%</c:formatCode>
                <c:ptCount val="6"/>
                <c:pt idx="0">
                  <c:v>9.2739680053697288E-2</c:v>
                </c:pt>
                <c:pt idx="1">
                  <c:v>0.32140060409441773</c:v>
                </c:pt>
                <c:pt idx="2">
                  <c:v>0.45363015997315137</c:v>
                </c:pt>
                <c:pt idx="3">
                  <c:v>0.10739456315024051</c:v>
                </c:pt>
                <c:pt idx="4">
                  <c:v>2.483499272849312E-2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4170768"/>
        <c:axId val="1174169680"/>
        <c:axId val="0"/>
      </c:bar3DChart>
      <c:catAx>
        <c:axId val="1174170768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174169680"/>
        <c:crosses val="autoZero"/>
        <c:auto val="1"/>
        <c:lblAlgn val="ctr"/>
        <c:lblOffset val="100"/>
        <c:noMultiLvlLbl val="0"/>
      </c:catAx>
      <c:valAx>
        <c:axId val="1174169680"/>
        <c:scaling>
          <c:orientation val="minMax"/>
        </c:scaling>
        <c:delete val="1"/>
        <c:axPos val="l"/>
        <c:majorGridlines/>
        <c:numFmt formatCode="#,##0" sourceLinked="1"/>
        <c:majorTickMark val="out"/>
        <c:minorTickMark val="none"/>
        <c:tickLblPos val="nextTo"/>
        <c:crossAx val="1174170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Caracterización</a:t>
            </a:r>
            <a:r>
              <a:rPr lang="en-US" sz="1400" baseline="0"/>
              <a:t> Por Municipio</a:t>
            </a:r>
          </a:p>
          <a:p>
            <a:pPr>
              <a:defRPr/>
            </a:pPr>
            <a:r>
              <a:rPr lang="en-US" sz="1400" baseline="0"/>
              <a:t>Mayo 16-2022 A Mayo 15-2023</a:t>
            </a:r>
            <a:endParaRPr lang="en-US" sz="1400"/>
          </a:p>
        </c:rich>
      </c:tx>
      <c:layout>
        <c:manualLayout>
          <c:xMode val="edge"/>
          <c:yMode val="edge"/>
          <c:x val="0.26449695159607911"/>
          <c:y val="3.6786905015251482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0"/>
          <c:invertIfNegative val="0"/>
          <c:dLbls>
            <c:dLbl>
              <c:idx val="0"/>
              <c:layout>
                <c:manualLayout>
                  <c:x val="-5.4424726759901374E-3"/>
                  <c:y val="-5.31220431301886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Bello</a:t>
                    </a:r>
                  </a:p>
                  <a:p>
                    <a:r>
                      <a:rPr lang="en-US"/>
                      <a:t>Antioquia
28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Caldas</a:t>
                    </a:r>
                  </a:p>
                  <a:p>
                    <a:r>
                      <a:rPr lang="en-US"/>
                      <a:t>Antioquia
27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Envigado </a:t>
                    </a:r>
                  </a:p>
                  <a:p>
                    <a:r>
                      <a:rPr lang="en-US"/>
                      <a:t>Antioquia
64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Itagüí</a:t>
                    </a:r>
                  </a:p>
                  <a:p>
                    <a:r>
                      <a:rPr lang="en-US"/>
                      <a:t>Antioquia
7.783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Medellín</a:t>
                    </a:r>
                  </a:p>
                  <a:p>
                    <a:r>
                      <a:rPr lang="en-US"/>
                      <a:t>Antioquia
815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Sabaneta</a:t>
                    </a:r>
                  </a:p>
                  <a:p>
                    <a:r>
                      <a:rPr lang="en-US"/>
                      <a:t>Antioquia
42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Otros</a:t>
                    </a:r>
                  </a:p>
                  <a:p>
                    <a:r>
                      <a:rPr lang="en-US"/>
                      <a:t>Municipios
180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Municipio!$A$57:$A$64</c:f>
              <c:strCache>
                <c:ptCount val="8"/>
                <c:pt idx="0">
                  <c:v>Bello - Antioquia</c:v>
                </c:pt>
                <c:pt idx="1">
                  <c:v>Caldas - Antioquia</c:v>
                </c:pt>
                <c:pt idx="2">
                  <c:v>Envigado - Antioquia</c:v>
                </c:pt>
                <c:pt idx="3">
                  <c:v>Itagüí - Antioquia</c:v>
                </c:pt>
                <c:pt idx="4">
                  <c:v>Medellín - Antioquia</c:v>
                </c:pt>
                <c:pt idx="5">
                  <c:v>Sabaneta - Antioquia</c:v>
                </c:pt>
                <c:pt idx="6">
                  <c:v>Otros Municipios</c:v>
                </c:pt>
                <c:pt idx="7">
                  <c:v>Totales</c:v>
                </c:pt>
              </c:strCache>
            </c:strRef>
          </c:cat>
          <c:val>
            <c:numRef>
              <c:f>Municipio!$B$57:$B$64</c:f>
              <c:numCache>
                <c:formatCode>#,##0</c:formatCode>
                <c:ptCount val="8"/>
                <c:pt idx="0">
                  <c:v>28</c:v>
                </c:pt>
                <c:pt idx="1">
                  <c:v>27</c:v>
                </c:pt>
                <c:pt idx="2">
                  <c:v>64</c:v>
                </c:pt>
                <c:pt idx="3">
                  <c:v>7783</c:v>
                </c:pt>
                <c:pt idx="4">
                  <c:v>815</c:v>
                </c:pt>
                <c:pt idx="5">
                  <c:v>42</c:v>
                </c:pt>
                <c:pt idx="6">
                  <c:v>180</c:v>
                </c:pt>
                <c:pt idx="7">
                  <c:v>8939</c:v>
                </c:pt>
              </c:numCache>
            </c:numRef>
          </c:val>
        </c:ser>
        <c:ser>
          <c:idx val="0"/>
          <c:order val="1"/>
          <c:invertIfNegative val="0"/>
          <c:cat>
            <c:strRef>
              <c:f>Municipio!$A$57:$A$64</c:f>
              <c:strCache>
                <c:ptCount val="8"/>
                <c:pt idx="0">
                  <c:v>Bello - Antioquia</c:v>
                </c:pt>
                <c:pt idx="1">
                  <c:v>Caldas - Antioquia</c:v>
                </c:pt>
                <c:pt idx="2">
                  <c:v>Envigado - Antioquia</c:v>
                </c:pt>
                <c:pt idx="3">
                  <c:v>Itagüí - Antioquia</c:v>
                </c:pt>
                <c:pt idx="4">
                  <c:v>Medellín - Antioquia</c:v>
                </c:pt>
                <c:pt idx="5">
                  <c:v>Sabaneta - Antioquia</c:v>
                </c:pt>
                <c:pt idx="6">
                  <c:v>Otros Municipios</c:v>
                </c:pt>
                <c:pt idx="7">
                  <c:v>Totales</c:v>
                </c:pt>
              </c:strCache>
            </c:strRef>
          </c:cat>
          <c:val>
            <c:numRef>
              <c:f>Municipio!$C$57:$C$64</c:f>
              <c:numCache>
                <c:formatCode>0%</c:formatCode>
                <c:ptCount val="8"/>
                <c:pt idx="0">
                  <c:v>3.1323414252153485E-3</c:v>
                </c:pt>
                <c:pt idx="1">
                  <c:v>3.0204720886005147E-3</c:v>
                </c:pt>
                <c:pt idx="2">
                  <c:v>7.159637543349368E-3</c:v>
                </c:pt>
                <c:pt idx="3">
                  <c:v>0.87067904687325204</c:v>
                </c:pt>
                <c:pt idx="4">
                  <c:v>9.1173509341089601E-2</c:v>
                </c:pt>
                <c:pt idx="5">
                  <c:v>4.6985121378230231E-3</c:v>
                </c:pt>
                <c:pt idx="6">
                  <c:v>2.0136480590670098E-2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4164784"/>
        <c:axId val="1174168048"/>
        <c:axId val="0"/>
      </c:bar3DChart>
      <c:catAx>
        <c:axId val="1174164784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174168048"/>
        <c:crosses val="autoZero"/>
        <c:auto val="1"/>
        <c:lblAlgn val="ctr"/>
        <c:lblOffset val="100"/>
        <c:noMultiLvlLbl val="0"/>
      </c:catAx>
      <c:valAx>
        <c:axId val="1174168048"/>
        <c:scaling>
          <c:orientation val="minMax"/>
        </c:scaling>
        <c:delete val="1"/>
        <c:axPos val="l"/>
        <c:majorGridlines/>
        <c:numFmt formatCode="#,##0" sourceLinked="1"/>
        <c:majorTickMark val="out"/>
        <c:minorTickMark val="none"/>
        <c:tickLblPos val="nextTo"/>
        <c:crossAx val="1174164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Atenciones Registradas</a:t>
            </a:r>
            <a:endParaRPr lang="en-US" sz="1400" baseline="0"/>
          </a:p>
          <a:p>
            <a:pPr>
              <a:defRPr/>
            </a:pPr>
            <a:r>
              <a:rPr lang="en-US" sz="1400" baseline="0"/>
              <a:t>Junio-2022 a Mayo-2023</a:t>
            </a:r>
            <a:endParaRPr lang="en-US" sz="1400"/>
          </a:p>
        </c:rich>
      </c:tx>
      <c:layout>
        <c:manualLayout>
          <c:xMode val="edge"/>
          <c:yMode val="edge"/>
          <c:x val="0.33663630665569788"/>
          <c:y val="3.2607146677198287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Atenciones!$B$9</c:f>
              <c:strCache>
                <c:ptCount val="1"/>
                <c:pt idx="0">
                  <c:v>Total Período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5604779969027004E-17"/>
                  <c:y val="0.3260188087774298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Atenciones!$A$10</c:f>
              <c:strCache>
                <c:ptCount val="1"/>
                <c:pt idx="0">
                  <c:v>Consolidado de Atenciones</c:v>
                </c:pt>
              </c:strCache>
            </c:strRef>
          </c:cat>
          <c:val>
            <c:numRef>
              <c:f>Atenciones!$B$10</c:f>
              <c:numCache>
                <c:formatCode>#,##0</c:formatCode>
                <c:ptCount val="1"/>
                <c:pt idx="0">
                  <c:v>8604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4169136"/>
        <c:axId val="1174175120"/>
        <c:axId val="0"/>
      </c:bar3DChart>
      <c:catAx>
        <c:axId val="117416913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174175120"/>
        <c:crosses val="autoZero"/>
        <c:auto val="1"/>
        <c:lblAlgn val="ctr"/>
        <c:lblOffset val="100"/>
        <c:noMultiLvlLbl val="0"/>
      </c:catAx>
      <c:valAx>
        <c:axId val="1174175120"/>
        <c:scaling>
          <c:orientation val="minMax"/>
        </c:scaling>
        <c:delete val="1"/>
        <c:axPos val="l"/>
        <c:majorGridlines/>
        <c:numFmt formatCode="#,##0" sourceLinked="1"/>
        <c:majorTickMark val="out"/>
        <c:minorTickMark val="none"/>
        <c:tickLblPos val="nextTo"/>
        <c:crossAx val="1174169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Encuestas Realizadas</a:t>
            </a:r>
          </a:p>
          <a:p>
            <a:pPr>
              <a:defRPr/>
            </a:pPr>
            <a:r>
              <a:rPr lang="en-US" sz="1400" baseline="0"/>
              <a:t>Mayo 16-2022 a Mayo 15-2023</a:t>
            </a:r>
            <a:endParaRPr lang="en-US" sz="1400"/>
          </a:p>
        </c:rich>
      </c:tx>
      <c:layout>
        <c:manualLayout>
          <c:xMode val="edge"/>
          <c:yMode val="edge"/>
          <c:x val="0.27009161211170429"/>
          <c:y val="2.8100575375960741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0"/>
          <c:invertIfNegative val="0"/>
          <c:dLbls>
            <c:dLbl>
              <c:idx val="0"/>
              <c:layout>
                <c:manualLayout>
                  <c:x val="4.5604779969027084E-17"/>
                  <c:y val="0.3260188087774300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Encuestas
1.403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Encuestas!#REF!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Encuestas!#REF!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4170224"/>
        <c:axId val="1174171312"/>
        <c:axId val="0"/>
      </c:bar3DChart>
      <c:catAx>
        <c:axId val="1174170224"/>
        <c:scaling>
          <c:orientation val="minMax"/>
        </c:scaling>
        <c:delete val="1"/>
        <c:axPos val="b"/>
        <c:majorTickMark val="out"/>
        <c:minorTickMark val="none"/>
        <c:tickLblPos val="nextTo"/>
        <c:crossAx val="1174171312"/>
        <c:crosses val="autoZero"/>
        <c:auto val="1"/>
        <c:lblAlgn val="ctr"/>
        <c:lblOffset val="100"/>
        <c:noMultiLvlLbl val="0"/>
      </c:catAx>
      <c:valAx>
        <c:axId val="1174171312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1174170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bg1"/>
                </a:solidFill>
              </a:rPr>
              <a:t>Nivel de Satisfacción</a:t>
            </a:r>
          </a:p>
          <a:p>
            <a:pPr>
              <a:defRPr sz="14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bg1"/>
                </a:solidFill>
              </a:rPr>
              <a:t>Encuestas</a:t>
            </a:r>
          </a:p>
          <a:p>
            <a:pPr>
              <a:defRPr sz="14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bg1"/>
                </a:solidFill>
              </a:rPr>
              <a:t> Mayo</a:t>
            </a:r>
            <a:r>
              <a:rPr lang="en-US" sz="1200" baseline="0">
                <a:solidFill>
                  <a:schemeClr val="bg1"/>
                </a:solidFill>
              </a:rPr>
              <a:t> 16 2022 a Mayo 15</a:t>
            </a:r>
            <a:r>
              <a:rPr lang="en-US" sz="1200">
                <a:solidFill>
                  <a:schemeClr val="bg1"/>
                </a:solidFill>
              </a:rPr>
              <a:t> 2023</a:t>
            </a:r>
          </a:p>
        </c:rich>
      </c:tx>
      <c:layout>
        <c:manualLayout>
          <c:xMode val="edge"/>
          <c:yMode val="edge"/>
          <c:x val="0.33318192942924341"/>
          <c:y val="7.6817397825272582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850163276915489E-2"/>
          <c:y val="0.29158686489490943"/>
          <c:w val="0.91605701550680663"/>
          <c:h val="0.666468646864686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[1]EncuestasDerec.Humanos!$C$108</c:f>
              <c:strCache>
                <c:ptCount val="1"/>
                <c:pt idx="0">
                  <c:v>Preguntas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[1]EncuestasDerec.Humanos!$B$109:$B$113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PROMEDIO TOTAL</c:v>
                </c:pt>
              </c:strCache>
            </c:strRef>
          </c:cat>
          <c:val>
            <c:numRef>
              <c:f>[1]EncuestasDerec.Humanos!$C$109:$C$113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6FC-4160-B2FC-C220B5AEFC96}"/>
            </c:ext>
          </c:extLst>
        </c:ser>
        <c:ser>
          <c:idx val="1"/>
          <c:order val="2"/>
          <c:tx>
            <c:strRef>
              <c:f>[1]EncuestasDerec.Humanos!$D$108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[1]EncuestasDerec.Humanos!$B$109:$B$113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PROMEDIO TOTAL</c:v>
                </c:pt>
              </c:strCache>
            </c:strRef>
          </c:cat>
          <c:val>
            <c:numRef>
              <c:f>[1]EncuestasDerec.Humanos!$D$109:$D$113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39-43F5-9DC6-7413FE25932F}"/>
            </c:ext>
          </c:extLst>
        </c:ser>
        <c:ser>
          <c:idx val="2"/>
          <c:order val="5"/>
          <c:tx>
            <c:strRef>
              <c:f>[1]EncuestasDerec.Humanos!$E$108</c:f>
              <c:strCache>
                <c:ptCount val="1"/>
              </c:strCache>
            </c:strRef>
          </c:tx>
          <c:invertIfNegative val="0"/>
          <c:cat>
            <c:strRef>
              <c:f>[1]EncuestasDerec.Humanos!$B$109:$B$113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PROMEDIO TOTAL</c:v>
                </c:pt>
              </c:strCache>
            </c:strRef>
          </c:cat>
          <c:val>
            <c:numRef>
              <c:f>[1]EncuestasDerec.Humanos!$E$109:$E$113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39-43F5-9DC6-7413FE25932F}"/>
            </c:ext>
          </c:extLst>
        </c:ser>
        <c:ser>
          <c:idx val="3"/>
          <c:order val="6"/>
          <c:tx>
            <c:strRef>
              <c:f>[1]EncuestasDerec.Humanos!$F$108</c:f>
              <c:strCache>
                <c:ptCount val="1"/>
                <c:pt idx="0">
                  <c:v>NIVEL DE SATISFACCIÓN</c:v>
                </c:pt>
              </c:strCache>
            </c:strRef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
100%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539-43F5-9DC6-7413FE25932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2
100%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539-43F5-9DC6-7413FE25932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
100%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539-43F5-9DC6-7413FE25932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4
100%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539-43F5-9DC6-7413FE25932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PROMEDIO TOTAL
100%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539-43F5-9DC6-7413FE25932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[1]EncuestasDerec.Humanos!$B$109:$B$113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PROMEDIO TOTAL</c:v>
                </c:pt>
              </c:strCache>
            </c:strRef>
          </c:cat>
          <c:val>
            <c:numRef>
              <c:f>[1]EncuestasDerec.Humanos!$F$109:$F$113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539-43F5-9DC6-7413FE25932F}"/>
            </c:ext>
          </c:extLst>
        </c:ser>
        <c:ser>
          <c:idx val="4"/>
          <c:order val="7"/>
          <c:tx>
            <c:strRef>
              <c:f>[1]EncuestasDerec.Humanos!$G$108</c:f>
              <c:strCache>
                <c:ptCount val="1"/>
                <c:pt idx="0">
                  <c:v>NIVEL DE INSATISFACCIÓN</c:v>
                </c:pt>
              </c:strCache>
            </c:strRef>
          </c:tx>
          <c:invertIfNegative val="0"/>
          <c:cat>
            <c:strRef>
              <c:f>[1]EncuestasDerec.Humanos!$B$109:$B$113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PROMEDIO TOTAL</c:v>
                </c:pt>
              </c:strCache>
            </c:strRef>
          </c:cat>
          <c:val>
            <c:numRef>
              <c:f>[1]EncuestasDerec.Humanos!$G$109:$G$113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539-43F5-9DC6-7413FE25932F}"/>
            </c:ext>
          </c:extLst>
        </c:ser>
        <c:ser>
          <c:idx val="5"/>
          <c:order val="8"/>
          <c:tx>
            <c:strRef>
              <c:f>[1]EncuestasDerec.Humanos!$H$108</c:f>
              <c:strCache>
                <c:ptCount val="1"/>
                <c:pt idx="0">
                  <c:v>No Sabe/No Responde</c:v>
                </c:pt>
              </c:strCache>
            </c:strRef>
          </c:tx>
          <c:invertIfNegative val="0"/>
          <c:cat>
            <c:strRef>
              <c:f>[1]EncuestasDerec.Humanos!$B$109:$B$113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PROMEDIO TOTAL</c:v>
                </c:pt>
              </c:strCache>
            </c:strRef>
          </c:cat>
          <c:val>
            <c:numRef>
              <c:f>[1]EncuestasDerec.Humanos!$H$109:$H$113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A539-43F5-9DC6-7413FE259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4175664"/>
        <c:axId val="920778576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6"/>
                <c:order val="1"/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'[3]PENAL Y FAMILIA'!$G$2045</c15:sqref>
                        </c15:formulaRef>
                      </c:ext>
                    </c:extLst>
                    <c:strCache>
                      <c:ptCount val="1"/>
                      <c:pt idx="0">
                        <c:v>PORCENTAJE DE SATISFACCIÓN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'[3]PENAL Y FAMILIA'!$G$2028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6-56FC-4160-B2FC-C220B5AEFC96}"/>
                  </c:ext>
                </c:extLst>
              </c15:ser>
            </c15:filteredBarSeries>
            <c15:filteredBarSeries>
              <c15:ser>
                <c:idx val="7"/>
                <c:order val="3"/>
                <c:spPr>
                  <a:gradFill rotWithShape="1">
                    <a:gsLst>
                      <a:gs pos="0">
                        <a:schemeClr val="accent4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'[3]PENAL Y FAMILIA'!$G$2045</c15:sqref>
                        </c15:formulaRef>
                      </c:ext>
                    </c:extLst>
                    <c:strCache>
                      <c:ptCount val="1"/>
                      <c:pt idx="0">
                        <c:v>PORCENTAJE DE SATISFACCIÓN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'[3]PENAL Y FAMILIA'!$G$2030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7-56FC-4160-B2FC-C220B5AEFC96}"/>
                  </c:ext>
                </c:extLst>
              </c15:ser>
            </c15:filteredBarSeries>
            <c15:filteredBarSeries>
              <c15:ser>
                <c:idx val="8"/>
                <c:order val="4"/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'[3]PENAL Y FAMILIA'!$G$2045</c15:sqref>
                        </c15:formulaRef>
                      </c:ext>
                    </c:extLst>
                    <c:strCache>
                      <c:ptCount val="1"/>
                      <c:pt idx="0">
                        <c:v>PORCENTAJE DE SATISFACCIÓN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'[3]PENAL Y FAMILIA'!$G$2031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8-56FC-4160-B2FC-C220B5AEFC96}"/>
                  </c:ext>
                </c:extLst>
              </c15:ser>
            </c15:filteredBarSeries>
          </c:ext>
        </c:extLst>
      </c:bar3DChart>
      <c:catAx>
        <c:axId val="1174175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20778576"/>
        <c:crosses val="autoZero"/>
        <c:auto val="1"/>
        <c:lblAlgn val="ctr"/>
        <c:lblOffset val="100"/>
        <c:noMultiLvlLbl val="0"/>
      </c:catAx>
      <c:valAx>
        <c:axId val="9207785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4175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>
      <a:solidFill>
        <a:schemeClr val="accent1"/>
      </a:solidFill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Tutelas Realizadas</a:t>
            </a:r>
          </a:p>
          <a:p>
            <a:pPr>
              <a:defRPr/>
            </a:pPr>
            <a:r>
              <a:rPr lang="en-US" sz="1400" baseline="0"/>
              <a:t>Mayo 16-2022 A Mayo 15-2023</a:t>
            </a:r>
            <a:endParaRPr lang="en-US" sz="1400"/>
          </a:p>
        </c:rich>
      </c:tx>
      <c:layout>
        <c:manualLayout>
          <c:xMode val="edge"/>
          <c:yMode val="edge"/>
          <c:x val="0.28937262506365852"/>
          <c:y val="2.8427418359538891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Tutelas!$A$10</c:f>
              <c:strCache>
                <c:ptCount val="1"/>
                <c:pt idx="0">
                  <c:v>Consolidado de Tutelas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7412935323383085E-2"/>
                  <c:y val="0.2215256008359456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Tutelas
1.697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Tutelas!$B$10</c:f>
              <c:numCache>
                <c:formatCode>#,##0</c:formatCode>
                <c:ptCount val="1"/>
                <c:pt idx="0">
                  <c:v>1697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20774768"/>
        <c:axId val="1113673872"/>
        <c:axId val="0"/>
      </c:bar3DChart>
      <c:catAx>
        <c:axId val="920774768"/>
        <c:scaling>
          <c:orientation val="minMax"/>
        </c:scaling>
        <c:delete val="1"/>
        <c:axPos val="b"/>
        <c:majorTickMark val="out"/>
        <c:minorTickMark val="none"/>
        <c:tickLblPos val="nextTo"/>
        <c:crossAx val="1113673872"/>
        <c:crosses val="autoZero"/>
        <c:auto val="1"/>
        <c:lblAlgn val="ctr"/>
        <c:lblOffset val="100"/>
        <c:noMultiLvlLbl val="0"/>
      </c:catAx>
      <c:valAx>
        <c:axId val="1113673872"/>
        <c:scaling>
          <c:orientation val="minMax"/>
        </c:scaling>
        <c:delete val="1"/>
        <c:axPos val="l"/>
        <c:majorGridlines/>
        <c:numFmt formatCode="#,##0" sourceLinked="1"/>
        <c:majorTickMark val="out"/>
        <c:minorTickMark val="none"/>
        <c:tickLblPos val="nextTo"/>
        <c:crossAx val="920774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761999</xdr:colOff>
      <xdr:row>45</xdr:row>
      <xdr:rowOff>190499</xdr:rowOff>
    </xdr:from>
    <xdr:to>
      <xdr:col>12</xdr:col>
      <xdr:colOff>495300</xdr:colOff>
      <xdr:row>57</xdr:row>
      <xdr:rowOff>104775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180975</xdr:rowOff>
    </xdr:from>
    <xdr:to>
      <xdr:col>10</xdr:col>
      <xdr:colOff>447676</xdr:colOff>
      <xdr:row>23</xdr:row>
      <xdr:rowOff>95250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25</xdr:row>
      <xdr:rowOff>0</xdr:rowOff>
    </xdr:from>
    <xdr:to>
      <xdr:col>11</xdr:col>
      <xdr:colOff>447676</xdr:colOff>
      <xdr:row>34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15</xdr:row>
      <xdr:rowOff>0</xdr:rowOff>
    </xdr:from>
    <xdr:to>
      <xdr:col>12</xdr:col>
      <xdr:colOff>447676</xdr:colOff>
      <xdr:row>25</xdr:row>
      <xdr:rowOff>19050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685800</xdr:colOff>
      <xdr:row>54</xdr:row>
      <xdr:rowOff>123824</xdr:rowOff>
    </xdr:from>
    <xdr:to>
      <xdr:col>11</xdr:col>
      <xdr:colOff>457200</xdr:colOff>
      <xdr:row>66</xdr:row>
      <xdr:rowOff>76199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7</xdr:row>
      <xdr:rowOff>152400</xdr:rowOff>
    </xdr:from>
    <xdr:to>
      <xdr:col>10</xdr:col>
      <xdr:colOff>504825</xdr:colOff>
      <xdr:row>21</xdr:row>
      <xdr:rowOff>47625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600074</xdr:colOff>
      <xdr:row>11</xdr:row>
      <xdr:rowOff>38099</xdr:rowOff>
    </xdr:from>
    <xdr:to>
      <xdr:col>12</xdr:col>
      <xdr:colOff>361949</xdr:colOff>
      <xdr:row>22</xdr:row>
      <xdr:rowOff>85725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25</xdr:row>
      <xdr:rowOff>0</xdr:rowOff>
    </xdr:from>
    <xdr:to>
      <xdr:col>20</xdr:col>
      <xdr:colOff>370609</xdr:colOff>
      <xdr:row>30</xdr:row>
      <xdr:rowOff>160193</xdr:rowOff>
    </xdr:to>
    <xdr:graphicFrame macro="">
      <xdr:nvGraphicFramePr>
        <xdr:cNvPr id="5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704850</xdr:colOff>
      <xdr:row>8</xdr:row>
      <xdr:rowOff>0</xdr:rowOff>
    </xdr:from>
    <xdr:to>
      <xdr:col>9</xdr:col>
      <xdr:colOff>476250</xdr:colOff>
      <xdr:row>22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pi-fs01\Privada\30348662\A&#209;O%202023\INFORMES%20TRIMESTRALES%202023\1.%20Primer%20Trimestre%202023\Encuestas%20de%20Satisfacci&#243;n_2023\FEM-20%20Tabulaci&#243;n%20de%20las%20Encuestas%20de%20Satisfacci&#243;n%20al%20Usuario_Primer_Trimestre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.1_Trimestre"/>
      <sheetName val="EncuestasConsolid."/>
      <sheetName val="EncuestasAtenc.(Público)"/>
      <sheetName val="EncuestasCasaJusticia"/>
      <sheetName val="EncuestasDerec.Humanos"/>
      <sheetName val="EncuestasColectivos"/>
      <sheetName val="EncuestasPenalyFam."/>
      <sheetName val="EncuestasVigilancia"/>
    </sheetNames>
    <sheetDataSet>
      <sheetData sheetId="0"/>
      <sheetData sheetId="1"/>
      <sheetData sheetId="2"/>
      <sheetData sheetId="3"/>
      <sheetData sheetId="4">
        <row r="108">
          <cell r="C108" t="str">
            <v>Preguntas</v>
          </cell>
          <cell r="F108" t="str">
            <v>NIVEL DE SATISFACCIÓN</v>
          </cell>
          <cell r="G108" t="str">
            <v>NIVEL DE INSATISFACCIÓN</v>
          </cell>
          <cell r="H108" t="str">
            <v>No Sabe/No Responde</v>
          </cell>
        </row>
        <row r="109">
          <cell r="B109">
            <v>1</v>
          </cell>
          <cell r="C109" t="str">
            <v>Pregunta 1: ¿Cómo califica usted la asesoría y/o realización del trámite brindado por la Personería?</v>
          </cell>
          <cell r="F109">
            <v>1</v>
          </cell>
          <cell r="G109">
            <v>0</v>
          </cell>
          <cell r="H109">
            <v>0</v>
          </cell>
        </row>
        <row r="110">
          <cell r="B110">
            <v>2</v>
          </cell>
          <cell r="C110" t="str">
            <v>Pregunta 2: ¿Cómo califica usted el tiempo de espera para ser atendido?</v>
          </cell>
          <cell r="F110">
            <v>1</v>
          </cell>
          <cell r="G110">
            <v>0</v>
          </cell>
          <cell r="H110">
            <v>0</v>
          </cell>
        </row>
        <row r="111">
          <cell r="B111">
            <v>3</v>
          </cell>
          <cell r="C111" t="str">
            <v>Pregunta 3: ¿Cuál es el grado de satisfacción en general que tiene con la Personería Municipal de Itaguí?</v>
          </cell>
          <cell r="F111">
            <v>1</v>
          </cell>
          <cell r="G111">
            <v>0</v>
          </cell>
          <cell r="H111">
            <v>0</v>
          </cell>
        </row>
        <row r="112">
          <cell r="B112">
            <v>4</v>
          </cell>
          <cell r="C112" t="str">
            <v>Pregunta 4: ¿La información suministrada por parte de la Personería Municipal de Itaguí fue clara y útil para su requerimiento?</v>
          </cell>
          <cell r="F112">
            <v>1</v>
          </cell>
          <cell r="G112">
            <v>0</v>
          </cell>
          <cell r="H112">
            <v>0</v>
          </cell>
        </row>
        <row r="113">
          <cell r="B113" t="str">
            <v>PROMEDIO TOTAL</v>
          </cell>
          <cell r="F113">
            <v>1</v>
          </cell>
          <cell r="G113">
            <v>0</v>
          </cell>
          <cell r="H113">
            <v>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workbookViewId="0">
      <pane ySplit="1" topLeftCell="A44" activePane="bottomLeft" state="frozen"/>
      <selection pane="bottomLeft" activeCell="C57" sqref="C57"/>
    </sheetView>
  </sheetViews>
  <sheetFormatPr baseColWidth="10" defaultRowHeight="15" x14ac:dyDescent="0.25"/>
  <cols>
    <col min="1" max="1" width="47.28515625" bestFit="1" customWidth="1"/>
    <col min="2" max="2" width="12.5703125" style="2" customWidth="1"/>
    <col min="3" max="3" width="13" style="1" customWidth="1"/>
    <col min="4" max="8" width="11.42578125" style="1" customWidth="1"/>
    <col min="9" max="9" width="11.42578125" style="12" customWidth="1"/>
    <col min="10" max="14" width="11.42578125" style="1" customWidth="1"/>
    <col min="15" max="15" width="11.42578125" style="5"/>
  </cols>
  <sheetData>
    <row r="1" spans="1:17" s="2" customFormat="1" ht="30" x14ac:dyDescent="0.25">
      <c r="A1" s="16" t="s">
        <v>99</v>
      </c>
      <c r="B1" s="18" t="s">
        <v>122</v>
      </c>
      <c r="C1" s="17">
        <v>44713</v>
      </c>
      <c r="D1" s="17">
        <v>44743</v>
      </c>
      <c r="E1" s="17">
        <v>44774</v>
      </c>
      <c r="F1" s="17">
        <v>44805</v>
      </c>
      <c r="G1" s="17">
        <v>44835</v>
      </c>
      <c r="H1" s="17">
        <v>44866</v>
      </c>
      <c r="I1" s="17">
        <v>44896</v>
      </c>
      <c r="J1" s="17">
        <v>44927</v>
      </c>
      <c r="K1" s="17">
        <v>44958</v>
      </c>
      <c r="L1" s="17">
        <v>44986</v>
      </c>
      <c r="M1" s="17">
        <v>45017</v>
      </c>
      <c r="N1" s="28" t="s">
        <v>123</v>
      </c>
      <c r="O1" s="16" t="s">
        <v>0</v>
      </c>
    </row>
    <row r="2" spans="1:17" ht="19.5" customHeight="1" x14ac:dyDescent="0.25">
      <c r="A2" t="s">
        <v>8</v>
      </c>
      <c r="J2" s="1">
        <v>1</v>
      </c>
      <c r="O2" s="5">
        <f>SUM(B2:N2)</f>
        <v>1</v>
      </c>
      <c r="P2" s="44">
        <f>+O2+O4+O5+O22+O23+O24+O26+O27+O28+O30+O33+O34+O37</f>
        <v>481</v>
      </c>
      <c r="Q2" t="s">
        <v>132</v>
      </c>
    </row>
    <row r="3" spans="1:17" ht="19.5" customHeight="1" x14ac:dyDescent="0.25">
      <c r="A3" t="s">
        <v>9</v>
      </c>
      <c r="B3" s="2">
        <v>82</v>
      </c>
      <c r="C3" s="1">
        <v>124</v>
      </c>
      <c r="D3" s="1">
        <v>131</v>
      </c>
      <c r="E3" s="1">
        <v>142</v>
      </c>
      <c r="F3" s="1">
        <v>129</v>
      </c>
      <c r="G3" s="1">
        <v>130</v>
      </c>
      <c r="H3" s="1">
        <v>150</v>
      </c>
      <c r="I3" s="12">
        <v>106</v>
      </c>
      <c r="J3" s="1">
        <v>118</v>
      </c>
      <c r="K3" s="1">
        <v>178</v>
      </c>
      <c r="L3" s="1">
        <v>163</v>
      </c>
      <c r="M3" s="1">
        <v>147</v>
      </c>
      <c r="N3" s="1">
        <v>97</v>
      </c>
      <c r="O3" s="43">
        <f t="shared" ref="O3:O37" si="0">SUM(B3:N3)</f>
        <v>1697</v>
      </c>
    </row>
    <row r="4" spans="1:17" ht="19.5" customHeight="1" x14ac:dyDescent="0.25">
      <c r="A4" s="11" t="s">
        <v>86</v>
      </c>
      <c r="B4" s="29"/>
      <c r="E4" s="1">
        <v>1</v>
      </c>
      <c r="O4" s="5">
        <f t="shared" si="0"/>
        <v>1</v>
      </c>
    </row>
    <row r="5" spans="1:17" ht="19.5" customHeight="1" x14ac:dyDescent="0.25">
      <c r="A5" t="s">
        <v>10</v>
      </c>
      <c r="B5" s="2">
        <v>2</v>
      </c>
      <c r="C5" s="1">
        <v>2</v>
      </c>
      <c r="D5" s="1">
        <v>3</v>
      </c>
      <c r="E5" s="1">
        <v>6</v>
      </c>
      <c r="F5" s="1">
        <v>7</v>
      </c>
      <c r="G5" s="1">
        <v>8</v>
      </c>
      <c r="H5" s="1">
        <v>5</v>
      </c>
      <c r="J5" s="1">
        <v>4</v>
      </c>
      <c r="K5" s="1">
        <v>6</v>
      </c>
      <c r="L5" s="1">
        <v>2</v>
      </c>
      <c r="M5" s="1">
        <v>3</v>
      </c>
      <c r="N5" s="1">
        <v>5</v>
      </c>
      <c r="O5" s="5">
        <f t="shared" si="0"/>
        <v>53</v>
      </c>
    </row>
    <row r="6" spans="1:17" ht="19.5" customHeight="1" x14ac:dyDescent="0.25">
      <c r="A6" t="s">
        <v>25</v>
      </c>
      <c r="J6" s="1">
        <v>4</v>
      </c>
      <c r="K6" s="1">
        <v>13</v>
      </c>
      <c r="L6" s="1">
        <v>7</v>
      </c>
      <c r="M6" s="1">
        <v>3</v>
      </c>
      <c r="N6" s="1">
        <v>2</v>
      </c>
      <c r="O6" s="40">
        <f t="shared" si="0"/>
        <v>29</v>
      </c>
    </row>
    <row r="7" spans="1:17" ht="19.5" customHeight="1" x14ac:dyDescent="0.25">
      <c r="A7" t="s">
        <v>11</v>
      </c>
      <c r="I7" s="12">
        <v>1</v>
      </c>
      <c r="J7" s="1">
        <v>1</v>
      </c>
      <c r="K7" s="1">
        <v>3</v>
      </c>
      <c r="L7" s="1">
        <v>1</v>
      </c>
      <c r="O7" s="40">
        <f t="shared" si="0"/>
        <v>6</v>
      </c>
    </row>
    <row r="8" spans="1:17" ht="19.5" customHeight="1" x14ac:dyDescent="0.25">
      <c r="A8" t="s">
        <v>12</v>
      </c>
      <c r="B8" s="2">
        <v>56</v>
      </c>
      <c r="C8" s="1">
        <v>94</v>
      </c>
      <c r="D8" s="1">
        <v>110</v>
      </c>
      <c r="E8" s="1">
        <v>129</v>
      </c>
      <c r="F8" s="1">
        <v>141</v>
      </c>
      <c r="G8" s="1">
        <v>145</v>
      </c>
      <c r="H8" s="1">
        <v>112</v>
      </c>
      <c r="I8" s="12">
        <v>83</v>
      </c>
      <c r="J8" s="1">
        <v>118</v>
      </c>
      <c r="K8" s="1">
        <v>147</v>
      </c>
      <c r="L8" s="1">
        <v>144</v>
      </c>
      <c r="M8" s="1">
        <v>122</v>
      </c>
      <c r="N8" s="1">
        <v>77</v>
      </c>
      <c r="O8" s="40">
        <f t="shared" si="0"/>
        <v>1478</v>
      </c>
    </row>
    <row r="9" spans="1:17" ht="19.5" customHeight="1" x14ac:dyDescent="0.25">
      <c r="A9" t="s">
        <v>13</v>
      </c>
      <c r="B9" s="2">
        <v>7</v>
      </c>
      <c r="C9" s="1">
        <v>5</v>
      </c>
      <c r="D9" s="1">
        <v>13</v>
      </c>
      <c r="E9" s="1">
        <v>13</v>
      </c>
      <c r="F9" s="1">
        <v>7</v>
      </c>
      <c r="G9" s="1">
        <v>4</v>
      </c>
      <c r="H9" s="1">
        <v>7</v>
      </c>
      <c r="I9" s="12">
        <v>5</v>
      </c>
      <c r="J9" s="1">
        <v>3</v>
      </c>
      <c r="K9" s="1">
        <v>2</v>
      </c>
      <c r="L9" s="1">
        <v>7</v>
      </c>
      <c r="M9" s="1">
        <v>4</v>
      </c>
      <c r="N9" s="1">
        <v>7</v>
      </c>
      <c r="O9" s="40">
        <f t="shared" si="0"/>
        <v>84</v>
      </c>
    </row>
    <row r="10" spans="1:17" ht="19.5" customHeight="1" x14ac:dyDescent="0.25">
      <c r="A10" t="s">
        <v>14</v>
      </c>
      <c r="C10" s="1">
        <v>1</v>
      </c>
      <c r="D10" s="1">
        <v>4</v>
      </c>
      <c r="E10" s="1">
        <v>2</v>
      </c>
      <c r="F10" s="1">
        <v>5</v>
      </c>
      <c r="G10" s="1">
        <v>2</v>
      </c>
      <c r="H10" s="1">
        <v>3</v>
      </c>
      <c r="I10" s="12">
        <v>1</v>
      </c>
      <c r="J10" s="1">
        <v>14</v>
      </c>
      <c r="K10" s="1">
        <v>7</v>
      </c>
      <c r="L10" s="1">
        <v>3</v>
      </c>
      <c r="M10" s="1">
        <v>6</v>
      </c>
      <c r="N10" s="1">
        <v>2</v>
      </c>
      <c r="O10" s="40">
        <f t="shared" si="0"/>
        <v>50</v>
      </c>
    </row>
    <row r="11" spans="1:17" ht="19.5" customHeight="1" x14ac:dyDescent="0.25">
      <c r="A11" t="s">
        <v>15</v>
      </c>
      <c r="B11" s="2">
        <v>8</v>
      </c>
      <c r="C11" s="1">
        <v>23</v>
      </c>
      <c r="D11" s="1">
        <v>25</v>
      </c>
      <c r="E11" s="1">
        <v>15</v>
      </c>
      <c r="F11" s="1">
        <v>17</v>
      </c>
      <c r="G11" s="1">
        <v>11</v>
      </c>
      <c r="H11" s="1">
        <v>22</v>
      </c>
      <c r="I11" s="12">
        <v>12</v>
      </c>
      <c r="J11" s="1">
        <v>20</v>
      </c>
      <c r="K11" s="1">
        <v>16</v>
      </c>
      <c r="L11" s="1">
        <v>18</v>
      </c>
      <c r="M11" s="1">
        <v>16</v>
      </c>
      <c r="N11" s="1">
        <v>12</v>
      </c>
      <c r="O11" s="40">
        <f t="shared" si="0"/>
        <v>215</v>
      </c>
    </row>
    <row r="12" spans="1:17" ht="19.5" customHeight="1" x14ac:dyDescent="0.25">
      <c r="A12" t="s">
        <v>16</v>
      </c>
      <c r="B12" s="2">
        <v>19</v>
      </c>
      <c r="C12" s="1">
        <v>46</v>
      </c>
      <c r="D12" s="1">
        <v>65</v>
      </c>
      <c r="E12" s="1">
        <v>104</v>
      </c>
      <c r="F12" s="1">
        <v>56</v>
      </c>
      <c r="G12" s="1">
        <v>72</v>
      </c>
      <c r="H12" s="1">
        <v>71</v>
      </c>
      <c r="I12" s="12">
        <v>37</v>
      </c>
      <c r="J12" s="1">
        <v>76</v>
      </c>
      <c r="K12" s="1">
        <v>73</v>
      </c>
      <c r="L12" s="1">
        <v>84</v>
      </c>
      <c r="M12" s="1">
        <v>73</v>
      </c>
      <c r="N12" s="1">
        <v>50</v>
      </c>
      <c r="O12" s="40">
        <f t="shared" si="0"/>
        <v>826</v>
      </c>
    </row>
    <row r="13" spans="1:17" ht="19.5" customHeight="1" x14ac:dyDescent="0.25">
      <c r="A13" t="s">
        <v>106</v>
      </c>
      <c r="B13" s="2">
        <v>4</v>
      </c>
      <c r="C13" s="1">
        <v>7</v>
      </c>
      <c r="D13" s="1">
        <v>15</v>
      </c>
      <c r="E13" s="1">
        <v>12</v>
      </c>
      <c r="F13" s="1">
        <v>10</v>
      </c>
      <c r="G13" s="1">
        <v>10</v>
      </c>
      <c r="H13" s="1">
        <v>13</v>
      </c>
      <c r="I13" s="12">
        <v>8</v>
      </c>
      <c r="J13" s="1">
        <v>10</v>
      </c>
      <c r="K13" s="1">
        <v>12</v>
      </c>
      <c r="L13" s="1">
        <v>12</v>
      </c>
      <c r="M13" s="1">
        <v>13</v>
      </c>
      <c r="N13" s="1">
        <v>8</v>
      </c>
      <c r="O13" s="40">
        <f t="shared" si="0"/>
        <v>134</v>
      </c>
    </row>
    <row r="14" spans="1:17" ht="19.5" customHeight="1" x14ac:dyDescent="0.25">
      <c r="A14" t="s">
        <v>17</v>
      </c>
      <c r="B14" s="2">
        <v>5</v>
      </c>
      <c r="C14" s="1">
        <v>37</v>
      </c>
      <c r="D14" s="1">
        <v>20</v>
      </c>
      <c r="E14" s="1">
        <v>23</v>
      </c>
      <c r="F14" s="1">
        <v>53</v>
      </c>
      <c r="G14" s="1">
        <v>37</v>
      </c>
      <c r="H14" s="1">
        <v>51</v>
      </c>
      <c r="I14" s="12">
        <v>24</v>
      </c>
      <c r="J14" s="1">
        <v>23</v>
      </c>
      <c r="K14" s="1">
        <v>24</v>
      </c>
      <c r="L14" s="1">
        <v>33</v>
      </c>
      <c r="M14" s="1">
        <v>11</v>
      </c>
      <c r="N14" s="1">
        <v>15</v>
      </c>
      <c r="O14" s="40">
        <f t="shared" si="0"/>
        <v>356</v>
      </c>
    </row>
    <row r="15" spans="1:17" ht="19.5" customHeight="1" x14ac:dyDescent="0.25">
      <c r="A15" t="s">
        <v>18</v>
      </c>
      <c r="B15" s="2">
        <v>27</v>
      </c>
      <c r="C15" s="1">
        <v>53</v>
      </c>
      <c r="D15" s="1">
        <v>56</v>
      </c>
      <c r="E15" s="1">
        <v>67</v>
      </c>
      <c r="F15" s="1">
        <v>48</v>
      </c>
      <c r="G15" s="1">
        <v>50</v>
      </c>
      <c r="H15" s="1">
        <v>48</v>
      </c>
      <c r="I15" s="12">
        <v>51</v>
      </c>
      <c r="J15" s="1">
        <v>70</v>
      </c>
      <c r="K15" s="1">
        <v>59</v>
      </c>
      <c r="L15" s="1">
        <v>52</v>
      </c>
      <c r="M15" s="1">
        <v>42</v>
      </c>
      <c r="N15" s="1">
        <v>38</v>
      </c>
      <c r="O15" s="40">
        <f t="shared" si="0"/>
        <v>661</v>
      </c>
    </row>
    <row r="16" spans="1:17" ht="19.5" customHeight="1" x14ac:dyDescent="0.25">
      <c r="A16" t="s">
        <v>68</v>
      </c>
      <c r="C16" s="1">
        <v>1</v>
      </c>
      <c r="D16" s="1">
        <v>4</v>
      </c>
      <c r="E16" s="1">
        <v>8</v>
      </c>
      <c r="F16" s="1">
        <v>4</v>
      </c>
      <c r="G16" s="1">
        <v>4</v>
      </c>
      <c r="H16" s="1">
        <v>4</v>
      </c>
      <c r="O16" s="40">
        <f t="shared" si="0"/>
        <v>25</v>
      </c>
    </row>
    <row r="17" spans="1:17" ht="19.5" customHeight="1" x14ac:dyDescent="0.25">
      <c r="A17" t="s">
        <v>69</v>
      </c>
      <c r="B17" s="2">
        <v>11</v>
      </c>
      <c r="C17" s="1">
        <v>38</v>
      </c>
      <c r="D17" s="1">
        <v>39</v>
      </c>
      <c r="E17" s="1">
        <v>36</v>
      </c>
      <c r="F17" s="1">
        <v>39</v>
      </c>
      <c r="G17" s="1">
        <v>46</v>
      </c>
      <c r="H17" s="1">
        <v>41</v>
      </c>
      <c r="I17" s="12">
        <v>35</v>
      </c>
      <c r="J17" s="1">
        <v>59</v>
      </c>
      <c r="K17" s="1">
        <v>47</v>
      </c>
      <c r="L17" s="1">
        <v>34</v>
      </c>
      <c r="M17" s="1">
        <v>35</v>
      </c>
      <c r="N17" s="1">
        <v>27</v>
      </c>
      <c r="O17" s="40">
        <f t="shared" si="0"/>
        <v>487</v>
      </c>
    </row>
    <row r="18" spans="1:17" ht="19.5" customHeight="1" x14ac:dyDescent="0.25">
      <c r="A18" t="s">
        <v>19</v>
      </c>
      <c r="B18" s="2">
        <v>6</v>
      </c>
      <c r="C18" s="1">
        <v>12</v>
      </c>
      <c r="D18" s="1">
        <v>23</v>
      </c>
      <c r="E18" s="1">
        <v>42</v>
      </c>
      <c r="F18" s="1">
        <v>36</v>
      </c>
      <c r="G18" s="1">
        <v>57</v>
      </c>
      <c r="H18" s="1">
        <v>47</v>
      </c>
      <c r="I18" s="12">
        <v>31</v>
      </c>
      <c r="J18" s="1">
        <v>25</v>
      </c>
      <c r="K18" s="1">
        <v>44</v>
      </c>
      <c r="L18" s="1">
        <v>55</v>
      </c>
      <c r="M18" s="1">
        <v>40</v>
      </c>
      <c r="N18" s="1">
        <v>22</v>
      </c>
      <c r="O18" s="40">
        <f t="shared" si="0"/>
        <v>440</v>
      </c>
    </row>
    <row r="19" spans="1:17" ht="19.5" customHeight="1" x14ac:dyDescent="0.25">
      <c r="A19" t="s">
        <v>20</v>
      </c>
      <c r="B19" s="2">
        <v>10</v>
      </c>
      <c r="C19" s="1">
        <v>9</v>
      </c>
      <c r="D19" s="1">
        <v>10</v>
      </c>
      <c r="E19" s="1">
        <v>19</v>
      </c>
      <c r="F19" s="1">
        <v>6</v>
      </c>
      <c r="G19" s="1">
        <v>16</v>
      </c>
      <c r="H19" s="1">
        <v>26</v>
      </c>
      <c r="I19" s="12">
        <v>13</v>
      </c>
      <c r="J19" s="1">
        <v>23</v>
      </c>
      <c r="K19" s="1">
        <v>11</v>
      </c>
      <c r="L19" s="1">
        <v>11</v>
      </c>
      <c r="M19" s="1">
        <v>12</v>
      </c>
      <c r="N19" s="1">
        <v>4</v>
      </c>
      <c r="O19" s="40">
        <f t="shared" si="0"/>
        <v>170</v>
      </c>
    </row>
    <row r="20" spans="1:17" ht="19.5" customHeight="1" x14ac:dyDescent="0.25">
      <c r="A20" t="s">
        <v>21</v>
      </c>
      <c r="C20" s="1">
        <v>3</v>
      </c>
      <c r="D20" s="1">
        <v>2</v>
      </c>
      <c r="E20" s="1">
        <v>1</v>
      </c>
      <c r="F20" s="1">
        <v>3</v>
      </c>
      <c r="G20" s="1">
        <v>4</v>
      </c>
      <c r="H20" s="1">
        <v>2</v>
      </c>
      <c r="J20" s="1">
        <v>4</v>
      </c>
      <c r="K20" s="1">
        <v>1</v>
      </c>
      <c r="L20" s="1">
        <v>2</v>
      </c>
      <c r="M20" s="1">
        <v>3</v>
      </c>
      <c r="N20" s="1">
        <v>1</v>
      </c>
      <c r="O20" s="40">
        <f t="shared" si="0"/>
        <v>26</v>
      </c>
    </row>
    <row r="21" spans="1:17" ht="19.5" customHeight="1" x14ac:dyDescent="0.25">
      <c r="A21" t="s">
        <v>22</v>
      </c>
      <c r="B21" s="2">
        <v>3</v>
      </c>
      <c r="C21" s="1">
        <v>12</v>
      </c>
      <c r="D21" s="1">
        <v>3</v>
      </c>
      <c r="E21" s="1">
        <v>6</v>
      </c>
      <c r="F21" s="1">
        <v>8</v>
      </c>
      <c r="G21" s="1">
        <v>6</v>
      </c>
      <c r="H21" s="1">
        <v>6</v>
      </c>
      <c r="I21" s="12">
        <v>4</v>
      </c>
      <c r="J21" s="1">
        <v>5</v>
      </c>
      <c r="K21" s="1">
        <v>4</v>
      </c>
      <c r="L21" s="1">
        <v>6</v>
      </c>
      <c r="M21" s="1">
        <v>8</v>
      </c>
      <c r="N21" s="1">
        <v>1</v>
      </c>
      <c r="O21" s="40">
        <f t="shared" si="0"/>
        <v>72</v>
      </c>
      <c r="P21" s="41">
        <f>SUM(O6:O21)</f>
        <v>5059</v>
      </c>
      <c r="Q21" s="42" t="s">
        <v>131</v>
      </c>
    </row>
    <row r="22" spans="1:17" ht="19.5" customHeight="1" x14ac:dyDescent="0.25">
      <c r="A22" s="11" t="s">
        <v>87</v>
      </c>
      <c r="B22" s="29"/>
      <c r="E22" s="1">
        <v>3</v>
      </c>
      <c r="G22" s="1">
        <v>2</v>
      </c>
      <c r="I22" s="12">
        <v>2</v>
      </c>
      <c r="O22" s="5">
        <f t="shared" si="0"/>
        <v>7</v>
      </c>
    </row>
    <row r="23" spans="1:17" ht="19.5" customHeight="1" x14ac:dyDescent="0.25">
      <c r="A23" t="s">
        <v>23</v>
      </c>
      <c r="B23" s="2">
        <v>2</v>
      </c>
      <c r="D23" s="1">
        <v>1</v>
      </c>
      <c r="E23" s="1">
        <v>6</v>
      </c>
      <c r="G23" s="1">
        <v>2</v>
      </c>
      <c r="H23" s="1">
        <v>5</v>
      </c>
      <c r="I23" s="12">
        <v>4</v>
      </c>
      <c r="J23" s="1">
        <v>4</v>
      </c>
      <c r="K23" s="1">
        <v>13</v>
      </c>
      <c r="L23" s="1">
        <v>25</v>
      </c>
      <c r="M23" s="1">
        <v>3</v>
      </c>
      <c r="N23" s="1">
        <v>4</v>
      </c>
      <c r="O23" s="5">
        <f t="shared" si="0"/>
        <v>69</v>
      </c>
    </row>
    <row r="24" spans="1:17" ht="19.5" customHeight="1" x14ac:dyDescent="0.25">
      <c r="A24" t="s">
        <v>24</v>
      </c>
      <c r="B24" s="2">
        <v>10</v>
      </c>
      <c r="C24" s="1">
        <v>17</v>
      </c>
      <c r="D24" s="1">
        <v>15</v>
      </c>
      <c r="E24" s="1">
        <v>26</v>
      </c>
      <c r="F24" s="1">
        <v>20</v>
      </c>
      <c r="G24" s="1">
        <v>28</v>
      </c>
      <c r="H24" s="1">
        <v>19</v>
      </c>
      <c r="I24" s="12">
        <v>12</v>
      </c>
      <c r="J24" s="1">
        <v>18</v>
      </c>
      <c r="K24" s="1">
        <v>28</v>
      </c>
      <c r="L24" s="1">
        <v>28</v>
      </c>
      <c r="M24" s="1">
        <v>27</v>
      </c>
      <c r="N24" s="1">
        <v>18</v>
      </c>
      <c r="O24" s="5">
        <f t="shared" si="0"/>
        <v>266</v>
      </c>
    </row>
    <row r="25" spans="1:17" ht="19.5" customHeight="1" x14ac:dyDescent="0.25">
      <c r="A25" t="s">
        <v>70</v>
      </c>
      <c r="B25" s="2">
        <v>19</v>
      </c>
      <c r="C25" s="1">
        <v>21</v>
      </c>
      <c r="D25" s="1">
        <v>9</v>
      </c>
      <c r="E25" s="1">
        <v>21</v>
      </c>
      <c r="F25" s="1">
        <v>19</v>
      </c>
      <c r="G25" s="1">
        <v>15</v>
      </c>
      <c r="H25" s="1">
        <v>8</v>
      </c>
      <c r="I25" s="12">
        <v>6</v>
      </c>
      <c r="J25" s="1">
        <v>5</v>
      </c>
      <c r="K25" s="1">
        <v>5</v>
      </c>
      <c r="L25" s="1">
        <v>3</v>
      </c>
      <c r="M25" s="1">
        <v>3</v>
      </c>
      <c r="N25" s="1">
        <v>3</v>
      </c>
      <c r="O25" s="43">
        <f t="shared" si="0"/>
        <v>137</v>
      </c>
    </row>
    <row r="26" spans="1:17" ht="19.5" customHeight="1" x14ac:dyDescent="0.25">
      <c r="A26" s="11" t="s">
        <v>77</v>
      </c>
      <c r="B26" s="29"/>
      <c r="D26" s="1">
        <v>2</v>
      </c>
      <c r="E26" s="1">
        <v>2</v>
      </c>
      <c r="F26" s="1">
        <v>3</v>
      </c>
      <c r="G26" s="1">
        <v>1</v>
      </c>
      <c r="H26" s="1">
        <v>1</v>
      </c>
      <c r="I26" s="12">
        <v>1</v>
      </c>
      <c r="K26" s="1">
        <v>1</v>
      </c>
      <c r="O26" s="5">
        <f t="shared" si="0"/>
        <v>11</v>
      </c>
    </row>
    <row r="27" spans="1:17" ht="19.5" customHeight="1" x14ac:dyDescent="0.25">
      <c r="A27" s="11" t="s">
        <v>78</v>
      </c>
      <c r="B27" s="29"/>
      <c r="D27" s="1">
        <v>1</v>
      </c>
      <c r="H27" s="1">
        <v>1</v>
      </c>
      <c r="K27" s="1">
        <v>2</v>
      </c>
      <c r="L27" s="1">
        <v>1</v>
      </c>
      <c r="N27" s="1">
        <v>1</v>
      </c>
      <c r="O27" s="5">
        <f t="shared" si="0"/>
        <v>6</v>
      </c>
    </row>
    <row r="28" spans="1:17" ht="19.5" customHeight="1" x14ac:dyDescent="0.25">
      <c r="A28" t="s">
        <v>71</v>
      </c>
      <c r="C28" s="1">
        <v>1</v>
      </c>
      <c r="D28" s="1">
        <v>7</v>
      </c>
      <c r="E28" s="1">
        <v>1</v>
      </c>
      <c r="F28" s="1">
        <v>2</v>
      </c>
      <c r="G28" s="1">
        <v>3</v>
      </c>
      <c r="H28" s="1">
        <v>9</v>
      </c>
      <c r="I28" s="12">
        <v>6</v>
      </c>
      <c r="O28" s="5">
        <f t="shared" si="0"/>
        <v>29</v>
      </c>
    </row>
    <row r="29" spans="1:17" ht="19.5" customHeight="1" x14ac:dyDescent="0.25">
      <c r="A29" t="s">
        <v>26</v>
      </c>
      <c r="B29" s="2">
        <v>41</v>
      </c>
      <c r="C29" s="1">
        <v>77</v>
      </c>
      <c r="D29" s="1">
        <v>77</v>
      </c>
      <c r="E29" s="1">
        <v>99</v>
      </c>
      <c r="F29" s="1">
        <v>82</v>
      </c>
      <c r="G29" s="1">
        <v>92</v>
      </c>
      <c r="H29" s="1">
        <v>79</v>
      </c>
      <c r="I29" s="12">
        <v>61</v>
      </c>
      <c r="J29" s="1">
        <v>76</v>
      </c>
      <c r="K29" s="1">
        <v>99</v>
      </c>
      <c r="L29" s="1">
        <v>83</v>
      </c>
      <c r="M29" s="1">
        <v>72</v>
      </c>
      <c r="N29" s="1">
        <v>73</v>
      </c>
      <c r="O29" s="43">
        <f t="shared" si="0"/>
        <v>1011</v>
      </c>
    </row>
    <row r="30" spans="1:17" ht="19.5" customHeight="1" x14ac:dyDescent="0.25">
      <c r="A30" t="s">
        <v>27</v>
      </c>
      <c r="D30" s="1">
        <v>1</v>
      </c>
      <c r="E30" s="1">
        <v>2</v>
      </c>
      <c r="J30" s="1">
        <v>2</v>
      </c>
      <c r="N30" s="1">
        <v>1</v>
      </c>
      <c r="O30" s="5">
        <f t="shared" si="0"/>
        <v>6</v>
      </c>
    </row>
    <row r="31" spans="1:17" ht="19.5" customHeight="1" x14ac:dyDescent="0.25">
      <c r="A31" t="s">
        <v>28</v>
      </c>
      <c r="B31" s="2">
        <v>16</v>
      </c>
      <c r="C31" s="1">
        <v>16</v>
      </c>
      <c r="D31" s="1">
        <v>29</v>
      </c>
      <c r="E31" s="1">
        <v>21</v>
      </c>
      <c r="F31" s="1">
        <v>31</v>
      </c>
      <c r="G31" s="1">
        <v>28</v>
      </c>
      <c r="H31" s="1">
        <v>32</v>
      </c>
      <c r="I31" s="12">
        <v>23</v>
      </c>
      <c r="J31" s="1">
        <v>47</v>
      </c>
      <c r="K31" s="1">
        <v>37</v>
      </c>
      <c r="L31" s="1">
        <v>45</v>
      </c>
      <c r="M31" s="1">
        <v>20</v>
      </c>
      <c r="N31" s="1">
        <v>22</v>
      </c>
      <c r="O31" s="43">
        <f t="shared" si="0"/>
        <v>367</v>
      </c>
    </row>
    <row r="32" spans="1:17" ht="19.5" customHeight="1" x14ac:dyDescent="0.25">
      <c r="A32" t="s">
        <v>29</v>
      </c>
      <c r="J32" s="1">
        <v>1</v>
      </c>
      <c r="K32" s="1">
        <v>4</v>
      </c>
      <c r="L32" s="1">
        <v>2</v>
      </c>
      <c r="M32" s="1">
        <v>8</v>
      </c>
      <c r="N32" s="1">
        <v>4</v>
      </c>
      <c r="O32" s="43">
        <f t="shared" si="0"/>
        <v>19</v>
      </c>
    </row>
    <row r="33" spans="1:15" ht="19.5" customHeight="1" x14ac:dyDescent="0.25">
      <c r="A33" t="s">
        <v>30</v>
      </c>
      <c r="B33" s="2">
        <v>1</v>
      </c>
      <c r="C33" s="1">
        <v>2</v>
      </c>
      <c r="D33" s="1">
        <v>1</v>
      </c>
      <c r="E33" s="1">
        <v>2</v>
      </c>
      <c r="F33" s="1">
        <v>2</v>
      </c>
      <c r="G33" s="1">
        <v>1</v>
      </c>
      <c r="I33" s="12">
        <v>3</v>
      </c>
      <c r="J33" s="1">
        <v>2</v>
      </c>
      <c r="K33" s="1">
        <v>1</v>
      </c>
      <c r="L33" s="1">
        <v>1</v>
      </c>
      <c r="O33" s="5">
        <f t="shared" si="0"/>
        <v>16</v>
      </c>
    </row>
    <row r="34" spans="1:15" ht="19.5" customHeight="1" x14ac:dyDescent="0.25">
      <c r="A34" t="s">
        <v>31</v>
      </c>
      <c r="C34" s="1">
        <v>1</v>
      </c>
      <c r="D34" s="1">
        <v>2</v>
      </c>
      <c r="J34" s="1">
        <v>2</v>
      </c>
      <c r="K34" s="1">
        <v>1</v>
      </c>
      <c r="L34" s="1">
        <v>1</v>
      </c>
      <c r="N34" s="1">
        <v>3</v>
      </c>
      <c r="O34" s="5">
        <f t="shared" si="0"/>
        <v>10</v>
      </c>
    </row>
    <row r="35" spans="1:15" ht="19.5" customHeight="1" x14ac:dyDescent="0.25">
      <c r="A35" t="s">
        <v>32</v>
      </c>
      <c r="B35" s="2">
        <v>2</v>
      </c>
      <c r="C35" s="1">
        <v>2</v>
      </c>
      <c r="D35" s="1">
        <v>4</v>
      </c>
      <c r="E35" s="1">
        <v>11</v>
      </c>
      <c r="F35" s="1">
        <v>7</v>
      </c>
      <c r="G35" s="1">
        <v>10</v>
      </c>
      <c r="H35" s="1">
        <v>7</v>
      </c>
      <c r="I35" s="12">
        <v>6</v>
      </c>
      <c r="J35" s="1">
        <v>3</v>
      </c>
      <c r="K35" s="1">
        <v>5</v>
      </c>
      <c r="L35" s="1">
        <v>12</v>
      </c>
      <c r="M35" s="1">
        <v>4</v>
      </c>
      <c r="N35" s="1">
        <v>2</v>
      </c>
      <c r="O35" s="43">
        <f t="shared" si="0"/>
        <v>75</v>
      </c>
    </row>
    <row r="36" spans="1:15" ht="19.5" customHeight="1" x14ac:dyDescent="0.25">
      <c r="A36" t="s">
        <v>33</v>
      </c>
      <c r="B36" s="2">
        <v>4</v>
      </c>
      <c r="C36" s="1">
        <v>12</v>
      </c>
      <c r="D36" s="1">
        <v>2</v>
      </c>
      <c r="E36" s="1">
        <v>9</v>
      </c>
      <c r="F36" s="1">
        <v>8</v>
      </c>
      <c r="G36" s="1">
        <v>3</v>
      </c>
      <c r="H36" s="1">
        <v>6</v>
      </c>
      <c r="I36" s="12">
        <v>9</v>
      </c>
      <c r="J36" s="1">
        <v>9</v>
      </c>
      <c r="K36" s="1">
        <v>9</v>
      </c>
      <c r="L36" s="1">
        <v>13</v>
      </c>
      <c r="M36" s="1">
        <v>4</v>
      </c>
      <c r="N36" s="1">
        <v>5</v>
      </c>
      <c r="O36" s="43">
        <f t="shared" si="0"/>
        <v>93</v>
      </c>
    </row>
    <row r="37" spans="1:15" ht="19.5" customHeight="1" x14ac:dyDescent="0.25">
      <c r="A37" s="11" t="s">
        <v>79</v>
      </c>
      <c r="B37" s="29"/>
      <c r="D37" s="1">
        <v>1</v>
      </c>
      <c r="F37" s="1">
        <v>2</v>
      </c>
      <c r="H37" s="1">
        <v>1</v>
      </c>
      <c r="K37" s="1">
        <v>1</v>
      </c>
      <c r="L37" s="1">
        <v>1</v>
      </c>
      <c r="O37" s="5">
        <f t="shared" si="0"/>
        <v>6</v>
      </c>
    </row>
    <row r="38" spans="1:15" s="8" customFormat="1" ht="21.75" customHeight="1" x14ac:dyDescent="0.25">
      <c r="A38" s="8" t="s">
        <v>0</v>
      </c>
      <c r="B38" s="3">
        <f>SUM(B2:B37)</f>
        <v>335</v>
      </c>
      <c r="C38" s="3">
        <f>SUM(C2:C37)</f>
        <v>616</v>
      </c>
      <c r="D38" s="3">
        <f t="shared" ref="D38:O38" si="1">SUM(D2:D37)</f>
        <v>675</v>
      </c>
      <c r="E38" s="3">
        <f t="shared" si="1"/>
        <v>829</v>
      </c>
      <c r="F38" s="3">
        <f t="shared" si="1"/>
        <v>745</v>
      </c>
      <c r="G38" s="3">
        <f t="shared" si="1"/>
        <v>787</v>
      </c>
      <c r="H38" s="3">
        <f t="shared" si="1"/>
        <v>776</v>
      </c>
      <c r="I38" s="13">
        <f t="shared" si="1"/>
        <v>544</v>
      </c>
      <c r="J38" s="3">
        <f t="shared" si="1"/>
        <v>747</v>
      </c>
      <c r="K38" s="3">
        <f t="shared" si="1"/>
        <v>853</v>
      </c>
      <c r="L38" s="3">
        <f t="shared" si="1"/>
        <v>849</v>
      </c>
      <c r="M38" s="3">
        <f t="shared" si="1"/>
        <v>679</v>
      </c>
      <c r="N38" s="3">
        <f t="shared" si="1"/>
        <v>504</v>
      </c>
      <c r="O38" s="3">
        <f t="shared" si="1"/>
        <v>8939</v>
      </c>
    </row>
    <row r="40" spans="1:15" x14ac:dyDescent="0.25">
      <c r="A40" t="s">
        <v>72</v>
      </c>
      <c r="B40" s="2">
        <v>335</v>
      </c>
      <c r="C40" s="1">
        <v>616</v>
      </c>
      <c r="D40" s="1">
        <v>675</v>
      </c>
      <c r="E40" s="1">
        <v>829</v>
      </c>
      <c r="F40" s="1">
        <v>745</v>
      </c>
      <c r="G40" s="1">
        <v>787</v>
      </c>
      <c r="H40" s="1">
        <v>776</v>
      </c>
      <c r="I40" s="12">
        <v>544</v>
      </c>
      <c r="J40" s="1">
        <v>747</v>
      </c>
      <c r="K40" s="1">
        <v>853</v>
      </c>
      <c r="L40" s="1">
        <v>849</v>
      </c>
      <c r="M40" s="1">
        <v>679</v>
      </c>
      <c r="N40" s="1">
        <v>504</v>
      </c>
      <c r="O40" s="5">
        <f>SUM(B40:N40)</f>
        <v>8939</v>
      </c>
    </row>
    <row r="42" spans="1:15" s="6" customFormat="1" x14ac:dyDescent="0.25">
      <c r="B42" s="3"/>
      <c r="C42" s="5">
        <f>+C38-C40</f>
        <v>0</v>
      </c>
      <c r="D42" s="5">
        <f t="shared" ref="D42:O42" si="2">+D38-D40</f>
        <v>0</v>
      </c>
      <c r="E42" s="5">
        <f t="shared" si="2"/>
        <v>0</v>
      </c>
      <c r="F42" s="5">
        <f t="shared" si="2"/>
        <v>0</v>
      </c>
      <c r="G42" s="5">
        <f t="shared" si="2"/>
        <v>0</v>
      </c>
      <c r="H42" s="5">
        <f t="shared" si="2"/>
        <v>0</v>
      </c>
      <c r="I42" s="14">
        <f t="shared" si="2"/>
        <v>0</v>
      </c>
      <c r="J42" s="5">
        <f t="shared" si="2"/>
        <v>0</v>
      </c>
      <c r="K42" s="5">
        <f t="shared" si="2"/>
        <v>0</v>
      </c>
      <c r="L42" s="5">
        <f t="shared" si="2"/>
        <v>0</v>
      </c>
      <c r="M42" s="5">
        <f t="shared" si="2"/>
        <v>0</v>
      </c>
      <c r="N42" s="5">
        <f t="shared" si="2"/>
        <v>0</v>
      </c>
      <c r="O42" s="5">
        <f t="shared" si="2"/>
        <v>0</v>
      </c>
    </row>
    <row r="45" spans="1:15" x14ac:dyDescent="0.25">
      <c r="A45" t="s">
        <v>124</v>
      </c>
    </row>
    <row r="47" spans="1:15" ht="30" x14ac:dyDescent="0.25">
      <c r="A47" s="16" t="s">
        <v>133</v>
      </c>
      <c r="B47" s="16" t="s">
        <v>127</v>
      </c>
      <c r="C47" s="18" t="s">
        <v>125</v>
      </c>
    </row>
    <row r="48" spans="1:15" ht="22.5" customHeight="1" x14ac:dyDescent="0.25">
      <c r="A48" s="45" t="s">
        <v>9</v>
      </c>
      <c r="B48" s="37">
        <v>1697</v>
      </c>
      <c r="C48" s="38">
        <f>+B48/B57</f>
        <v>0.18984226423537309</v>
      </c>
    </row>
    <row r="49" spans="1:3" ht="22.5" customHeight="1" x14ac:dyDescent="0.25">
      <c r="A49" s="45" t="s">
        <v>129</v>
      </c>
      <c r="B49" s="37">
        <v>5059</v>
      </c>
      <c r="C49" s="38">
        <f>+B49/B57</f>
        <v>0.5659469739344446</v>
      </c>
    </row>
    <row r="50" spans="1:3" ht="22.5" customHeight="1" x14ac:dyDescent="0.25">
      <c r="A50" s="45" t="s">
        <v>70</v>
      </c>
      <c r="B50" s="37">
        <v>137</v>
      </c>
      <c r="C50" s="38">
        <f>+B50/B57</f>
        <v>1.532609911623224E-2</v>
      </c>
    </row>
    <row r="51" spans="1:3" ht="22.5" customHeight="1" x14ac:dyDescent="0.25">
      <c r="A51" s="45" t="s">
        <v>26</v>
      </c>
      <c r="B51" s="37">
        <v>1011</v>
      </c>
      <c r="C51" s="38">
        <f>+B51/B57</f>
        <v>0.11309989931759705</v>
      </c>
    </row>
    <row r="52" spans="1:3" ht="22.5" customHeight="1" x14ac:dyDescent="0.25">
      <c r="A52" s="45" t="s">
        <v>28</v>
      </c>
      <c r="B52" s="37">
        <v>367</v>
      </c>
      <c r="C52" s="38">
        <f>+B52/B57</f>
        <v>4.1056046537644032E-2</v>
      </c>
    </row>
    <row r="53" spans="1:3" ht="22.5" customHeight="1" x14ac:dyDescent="0.25">
      <c r="A53" s="45" t="s">
        <v>29</v>
      </c>
      <c r="B53" s="37">
        <v>19</v>
      </c>
      <c r="C53" s="38">
        <f>+B53/B57</f>
        <v>2.1255173956818436E-3</v>
      </c>
    </row>
    <row r="54" spans="1:3" ht="22.5" customHeight="1" x14ac:dyDescent="0.25">
      <c r="A54" s="45" t="s">
        <v>33</v>
      </c>
      <c r="B54" s="37">
        <v>93</v>
      </c>
      <c r="C54" s="38">
        <f>+B54/B57</f>
        <v>1.040384830517955E-2</v>
      </c>
    </row>
    <row r="55" spans="1:3" ht="22.5" customHeight="1" x14ac:dyDescent="0.25">
      <c r="A55" s="45" t="s">
        <v>32</v>
      </c>
      <c r="B55" s="37">
        <v>75</v>
      </c>
      <c r="C55" s="38">
        <f>+B55/B57</f>
        <v>8.3902002461125405E-3</v>
      </c>
    </row>
    <row r="56" spans="1:3" ht="25.5" customHeight="1" x14ac:dyDescent="0.25">
      <c r="A56" s="45" t="s">
        <v>130</v>
      </c>
      <c r="B56" s="37">
        <v>481</v>
      </c>
      <c r="C56" s="38">
        <f>+B56/B57</f>
        <v>5.380915091173509E-2</v>
      </c>
    </row>
    <row r="57" spans="1:3" ht="20.25" customHeight="1" x14ac:dyDescent="0.25">
      <c r="A57" s="39" t="s">
        <v>128</v>
      </c>
      <c r="B57" s="46">
        <f>SUM(B48:B56)</f>
        <v>8939</v>
      </c>
      <c r="C57" s="47">
        <f>SUM(C48:C56)</f>
        <v>1.0000000000000002</v>
      </c>
    </row>
    <row r="61" spans="1:3" x14ac:dyDescent="0.25">
      <c r="B61" s="3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A14" sqref="A14:C17"/>
    </sheetView>
  </sheetViews>
  <sheetFormatPr baseColWidth="10" defaultRowHeight="15" x14ac:dyDescent="0.25"/>
  <cols>
    <col min="1" max="1" width="18.42578125" style="2" bestFit="1" customWidth="1"/>
    <col min="2" max="2" width="12.42578125" style="2" customWidth="1"/>
    <col min="3" max="3" width="12.28515625" style="2" customWidth="1"/>
    <col min="4" max="14" width="11.42578125" style="2"/>
    <col min="15" max="15" width="11.42578125" style="3"/>
  </cols>
  <sheetData>
    <row r="1" spans="1:15" ht="30" x14ac:dyDescent="0.25">
      <c r="A1" s="16" t="s">
        <v>2</v>
      </c>
      <c r="B1" s="18" t="s">
        <v>122</v>
      </c>
      <c r="C1" s="17">
        <v>44713</v>
      </c>
      <c r="D1" s="17">
        <v>44743</v>
      </c>
      <c r="E1" s="17">
        <v>44774</v>
      </c>
      <c r="F1" s="17">
        <v>44805</v>
      </c>
      <c r="G1" s="17">
        <v>44835</v>
      </c>
      <c r="H1" s="17">
        <v>44866</v>
      </c>
      <c r="I1" s="17">
        <v>44896</v>
      </c>
      <c r="J1" s="17">
        <v>44927</v>
      </c>
      <c r="K1" s="17">
        <v>44958</v>
      </c>
      <c r="L1" s="17">
        <v>44986</v>
      </c>
      <c r="M1" s="17">
        <v>45017</v>
      </c>
      <c r="N1" s="28" t="s">
        <v>123</v>
      </c>
      <c r="O1" s="16" t="s">
        <v>0</v>
      </c>
    </row>
    <row r="2" spans="1:15" ht="23.25" customHeight="1" x14ac:dyDescent="0.25">
      <c r="A2" s="2" t="s">
        <v>3</v>
      </c>
      <c r="B2" s="2">
        <v>220</v>
      </c>
      <c r="C2" s="2">
        <v>410</v>
      </c>
      <c r="D2" s="2">
        <v>415</v>
      </c>
      <c r="E2" s="2">
        <v>530</v>
      </c>
      <c r="F2" s="2">
        <v>461</v>
      </c>
      <c r="G2" s="2">
        <v>479</v>
      </c>
      <c r="H2" s="2">
        <v>493</v>
      </c>
      <c r="I2" s="2">
        <v>355</v>
      </c>
      <c r="J2" s="2">
        <v>487</v>
      </c>
      <c r="K2" s="2">
        <v>536</v>
      </c>
      <c r="L2" s="2">
        <v>559</v>
      </c>
      <c r="M2" s="2">
        <v>433</v>
      </c>
      <c r="N2" s="2">
        <v>313</v>
      </c>
      <c r="O2" s="3">
        <f>SUM(B2:N2)</f>
        <v>5691</v>
      </c>
    </row>
    <row r="3" spans="1:15" ht="23.25" customHeight="1" x14ac:dyDescent="0.25">
      <c r="A3" s="2" t="s">
        <v>4</v>
      </c>
      <c r="B3" s="2">
        <v>115</v>
      </c>
      <c r="C3" s="2">
        <v>206</v>
      </c>
      <c r="D3" s="2">
        <v>260</v>
      </c>
      <c r="E3" s="2">
        <v>299</v>
      </c>
      <c r="F3" s="2">
        <v>284</v>
      </c>
      <c r="G3" s="2">
        <v>308</v>
      </c>
      <c r="H3" s="2">
        <v>283</v>
      </c>
      <c r="I3" s="2">
        <v>189</v>
      </c>
      <c r="J3" s="2">
        <v>260</v>
      </c>
      <c r="K3" s="2">
        <v>317</v>
      </c>
      <c r="L3" s="2">
        <v>290</v>
      </c>
      <c r="M3" s="2">
        <v>246</v>
      </c>
      <c r="N3" s="2">
        <v>191</v>
      </c>
      <c r="O3" s="3">
        <f t="shared" ref="O3:O4" si="0">SUM(B3:N3)</f>
        <v>3248</v>
      </c>
    </row>
    <row r="4" spans="1:15" s="6" customFormat="1" ht="23.25" customHeight="1" x14ac:dyDescent="0.25">
      <c r="A4" s="3" t="s">
        <v>0</v>
      </c>
      <c r="B4" s="3">
        <f>SUM(B2:B3)</f>
        <v>335</v>
      </c>
      <c r="C4" s="3">
        <f>SUM(C2:C3)</f>
        <v>616</v>
      </c>
      <c r="D4" s="3">
        <f t="shared" ref="D4:N4" si="1">SUM(D2:D3)</f>
        <v>675</v>
      </c>
      <c r="E4" s="3">
        <f t="shared" si="1"/>
        <v>829</v>
      </c>
      <c r="F4" s="3">
        <f t="shared" si="1"/>
        <v>745</v>
      </c>
      <c r="G4" s="3">
        <f t="shared" si="1"/>
        <v>787</v>
      </c>
      <c r="H4" s="3">
        <f t="shared" si="1"/>
        <v>776</v>
      </c>
      <c r="I4" s="3">
        <f t="shared" si="1"/>
        <v>544</v>
      </c>
      <c r="J4" s="3">
        <f t="shared" si="1"/>
        <v>747</v>
      </c>
      <c r="K4" s="3">
        <f t="shared" si="1"/>
        <v>853</v>
      </c>
      <c r="L4" s="3">
        <f t="shared" si="1"/>
        <v>849</v>
      </c>
      <c r="M4" s="3">
        <f t="shared" si="1"/>
        <v>679</v>
      </c>
      <c r="N4" s="3">
        <f t="shared" si="1"/>
        <v>504</v>
      </c>
      <c r="O4" s="3">
        <f t="shared" si="0"/>
        <v>8939</v>
      </c>
    </row>
    <row r="7" spans="1:15" x14ac:dyDescent="0.25">
      <c r="A7" t="s">
        <v>72</v>
      </c>
      <c r="B7" s="2">
        <v>335</v>
      </c>
      <c r="C7" s="1">
        <v>616</v>
      </c>
      <c r="D7" s="1">
        <v>675</v>
      </c>
      <c r="E7" s="1">
        <v>829</v>
      </c>
      <c r="F7" s="1">
        <v>745</v>
      </c>
      <c r="G7" s="1">
        <v>787</v>
      </c>
      <c r="H7" s="1">
        <v>776</v>
      </c>
      <c r="I7" s="1">
        <v>544</v>
      </c>
      <c r="J7" s="1">
        <v>747</v>
      </c>
      <c r="K7" s="1">
        <v>853</v>
      </c>
      <c r="L7" s="1">
        <v>849</v>
      </c>
      <c r="M7" s="1">
        <v>679</v>
      </c>
      <c r="N7" s="1">
        <v>504</v>
      </c>
      <c r="O7" s="5">
        <f>SUM(B7:N7)</f>
        <v>8939</v>
      </c>
    </row>
    <row r="9" spans="1:15" s="6" customFormat="1" x14ac:dyDescent="0.25">
      <c r="A9" s="3"/>
      <c r="B9" s="3">
        <f>+B4-B7</f>
        <v>0</v>
      </c>
      <c r="C9" s="3">
        <f>+C4-C7</f>
        <v>0</v>
      </c>
      <c r="D9" s="3">
        <f t="shared" ref="D9:O9" si="2">+D4-D7</f>
        <v>0</v>
      </c>
      <c r="E9" s="3">
        <f t="shared" si="2"/>
        <v>0</v>
      </c>
      <c r="F9" s="3">
        <f t="shared" si="2"/>
        <v>0</v>
      </c>
      <c r="G9" s="3">
        <f t="shared" si="2"/>
        <v>0</v>
      </c>
      <c r="H9" s="3">
        <f t="shared" si="2"/>
        <v>0</v>
      </c>
      <c r="I9" s="3">
        <f t="shared" si="2"/>
        <v>0</v>
      </c>
      <c r="J9" s="3">
        <f t="shared" si="2"/>
        <v>0</v>
      </c>
      <c r="K9" s="3">
        <f t="shared" si="2"/>
        <v>0</v>
      </c>
      <c r="L9" s="3">
        <f t="shared" si="2"/>
        <v>0</v>
      </c>
      <c r="M9" s="3">
        <f t="shared" si="2"/>
        <v>0</v>
      </c>
      <c r="N9" s="3">
        <f t="shared" si="2"/>
        <v>0</v>
      </c>
      <c r="O9" s="3">
        <f t="shared" si="2"/>
        <v>0</v>
      </c>
    </row>
    <row r="12" spans="1:15" x14ac:dyDescent="0.25">
      <c r="A12" s="73" t="s">
        <v>124</v>
      </c>
      <c r="B12" s="73"/>
      <c r="C12" s="73"/>
    </row>
    <row r="14" spans="1:15" ht="45" x14ac:dyDescent="0.25">
      <c r="A14" s="16" t="s">
        <v>126</v>
      </c>
      <c r="B14" s="16" t="s">
        <v>127</v>
      </c>
      <c r="C14" s="18" t="s">
        <v>125</v>
      </c>
    </row>
    <row r="15" spans="1:15" ht="26.25" customHeight="1" x14ac:dyDescent="0.25">
      <c r="A15" s="36" t="s">
        <v>3</v>
      </c>
      <c r="B15" s="37">
        <v>5691</v>
      </c>
      <c r="C15" s="38">
        <f>+B15/B17</f>
        <v>0.63664839467501955</v>
      </c>
    </row>
    <row r="16" spans="1:15" ht="26.25" customHeight="1" x14ac:dyDescent="0.25">
      <c r="A16" s="36" t="s">
        <v>4</v>
      </c>
      <c r="B16" s="37">
        <v>3248</v>
      </c>
      <c r="C16" s="38">
        <f>+B16/B17</f>
        <v>0.3633516053249804</v>
      </c>
    </row>
    <row r="17" spans="1:3" ht="26.25" customHeight="1" x14ac:dyDescent="0.25">
      <c r="A17" s="39" t="s">
        <v>128</v>
      </c>
      <c r="B17" s="37">
        <v>8939</v>
      </c>
      <c r="C17" s="38">
        <f>SUM(C15:C16)</f>
        <v>1</v>
      </c>
    </row>
  </sheetData>
  <mergeCells count="1">
    <mergeCell ref="A12:C1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opLeftCell="A16" workbookViewId="0">
      <selection activeCell="A26" sqref="A26:C34"/>
    </sheetView>
  </sheetViews>
  <sheetFormatPr baseColWidth="10" defaultRowHeight="15" x14ac:dyDescent="0.25"/>
  <cols>
    <col min="1" max="1" width="22" style="2" bestFit="1" customWidth="1"/>
    <col min="2" max="2" width="13" style="2" customWidth="1"/>
    <col min="3" max="3" width="12.5703125" style="2" customWidth="1"/>
    <col min="4" max="14" width="11.42578125" style="2"/>
    <col min="15" max="15" width="11.42578125" style="3"/>
    <col min="16" max="16384" width="11.42578125" style="15"/>
  </cols>
  <sheetData>
    <row r="1" spans="1:16" ht="30" x14ac:dyDescent="0.25">
      <c r="A1" s="16" t="s">
        <v>5</v>
      </c>
      <c r="B1" s="18" t="s">
        <v>122</v>
      </c>
      <c r="C1" s="17">
        <v>44713</v>
      </c>
      <c r="D1" s="17">
        <v>44743</v>
      </c>
      <c r="E1" s="17">
        <v>44774</v>
      </c>
      <c r="F1" s="17">
        <v>44805</v>
      </c>
      <c r="G1" s="17">
        <v>44835</v>
      </c>
      <c r="H1" s="17">
        <v>44866</v>
      </c>
      <c r="I1" s="17">
        <v>44896</v>
      </c>
      <c r="J1" s="17">
        <v>44927</v>
      </c>
      <c r="K1" s="17">
        <v>44958</v>
      </c>
      <c r="L1" s="17">
        <v>44986</v>
      </c>
      <c r="M1" s="17">
        <v>45017</v>
      </c>
      <c r="N1" s="28" t="s">
        <v>123</v>
      </c>
      <c r="O1" s="16" t="s">
        <v>0</v>
      </c>
    </row>
    <row r="2" spans="1:16" ht="20.25" customHeight="1" x14ac:dyDescent="0.25">
      <c r="A2" s="15" t="s">
        <v>34</v>
      </c>
      <c r="B2" s="2">
        <v>31</v>
      </c>
      <c r="C2" s="2">
        <v>74</v>
      </c>
      <c r="D2" s="2">
        <v>56</v>
      </c>
      <c r="E2" s="2">
        <v>23</v>
      </c>
      <c r="F2" s="2">
        <v>37</v>
      </c>
      <c r="G2" s="2">
        <v>16</v>
      </c>
      <c r="H2" s="2">
        <v>78</v>
      </c>
      <c r="I2" s="2">
        <v>66</v>
      </c>
      <c r="J2" s="2">
        <v>64</v>
      </c>
      <c r="K2" s="2">
        <v>96</v>
      </c>
      <c r="L2" s="2">
        <v>90</v>
      </c>
      <c r="M2" s="2">
        <v>74</v>
      </c>
      <c r="N2" s="2">
        <v>68</v>
      </c>
      <c r="O2" s="48">
        <f>SUM(B2:N2)</f>
        <v>773</v>
      </c>
    </row>
    <row r="3" spans="1:16" ht="20.25" customHeight="1" x14ac:dyDescent="0.25">
      <c r="A3" s="15" t="s">
        <v>35</v>
      </c>
      <c r="B3" s="2">
        <v>125</v>
      </c>
      <c r="C3" s="2">
        <v>219</v>
      </c>
      <c r="D3" s="2">
        <v>166</v>
      </c>
      <c r="E3" s="2">
        <v>165</v>
      </c>
      <c r="F3" s="2">
        <v>141</v>
      </c>
      <c r="G3" s="2">
        <v>106</v>
      </c>
      <c r="H3" s="2">
        <v>259</v>
      </c>
      <c r="I3" s="2">
        <v>181</v>
      </c>
      <c r="J3" s="2">
        <v>246</v>
      </c>
      <c r="K3" s="2">
        <v>304</v>
      </c>
      <c r="L3" s="2">
        <v>307</v>
      </c>
      <c r="M3" s="2">
        <v>221</v>
      </c>
      <c r="N3" s="2">
        <v>172</v>
      </c>
      <c r="O3" s="48">
        <f t="shared" ref="O3:O16" si="0">SUM(B3:N3)</f>
        <v>2612</v>
      </c>
    </row>
    <row r="4" spans="1:16" ht="20.25" customHeight="1" x14ac:dyDescent="0.25">
      <c r="A4" s="15" t="s">
        <v>36</v>
      </c>
      <c r="B4" s="2">
        <v>17</v>
      </c>
      <c r="C4" s="2">
        <v>35</v>
      </c>
      <c r="D4" s="2">
        <v>59</v>
      </c>
      <c r="E4" s="2">
        <v>64</v>
      </c>
      <c r="F4" s="2">
        <v>63</v>
      </c>
      <c r="G4" s="2">
        <v>55</v>
      </c>
      <c r="H4" s="2">
        <v>52</v>
      </c>
      <c r="I4" s="2">
        <v>31</v>
      </c>
      <c r="J4" s="2">
        <v>51</v>
      </c>
      <c r="K4" s="2">
        <v>66</v>
      </c>
      <c r="L4" s="2">
        <v>59</v>
      </c>
      <c r="M4" s="2">
        <v>42</v>
      </c>
      <c r="N4" s="2">
        <v>46</v>
      </c>
      <c r="O4" s="48">
        <f t="shared" si="0"/>
        <v>640</v>
      </c>
    </row>
    <row r="5" spans="1:16" ht="20.25" customHeight="1" x14ac:dyDescent="0.25">
      <c r="A5" s="15" t="s">
        <v>37</v>
      </c>
      <c r="B5" s="2">
        <v>30</v>
      </c>
      <c r="C5" s="2">
        <v>34</v>
      </c>
      <c r="D5" s="2">
        <v>19</v>
      </c>
      <c r="E5" s="2">
        <v>12</v>
      </c>
      <c r="F5" s="2">
        <v>10</v>
      </c>
      <c r="G5" s="2">
        <v>21</v>
      </c>
      <c r="H5" s="2">
        <v>25</v>
      </c>
      <c r="I5" s="2">
        <v>34</v>
      </c>
      <c r="J5" s="2">
        <v>27</v>
      </c>
      <c r="K5" s="2">
        <v>42</v>
      </c>
      <c r="L5" s="2">
        <v>40</v>
      </c>
      <c r="M5" s="2">
        <v>45</v>
      </c>
      <c r="N5" s="2">
        <v>28</v>
      </c>
      <c r="O5" s="3">
        <f t="shared" si="0"/>
        <v>367</v>
      </c>
    </row>
    <row r="6" spans="1:16" ht="20.25" customHeight="1" x14ac:dyDescent="0.25">
      <c r="A6" s="15" t="s">
        <v>38</v>
      </c>
      <c r="B6" s="2">
        <v>6</v>
      </c>
      <c r="C6" s="2">
        <v>13</v>
      </c>
      <c r="D6" s="2">
        <v>8</v>
      </c>
      <c r="E6" s="2">
        <v>5</v>
      </c>
      <c r="F6" s="2">
        <v>7</v>
      </c>
      <c r="G6" s="2">
        <v>4</v>
      </c>
      <c r="H6" s="2">
        <v>7</v>
      </c>
      <c r="I6" s="2">
        <v>5</v>
      </c>
      <c r="J6" s="2">
        <v>15</v>
      </c>
      <c r="K6" s="2">
        <v>12</v>
      </c>
      <c r="L6" s="2">
        <v>12</v>
      </c>
      <c r="M6" s="2">
        <v>18</v>
      </c>
      <c r="N6" s="2">
        <v>6</v>
      </c>
      <c r="O6" s="3">
        <f t="shared" si="0"/>
        <v>118</v>
      </c>
    </row>
    <row r="7" spans="1:16" ht="20.25" customHeight="1" x14ac:dyDescent="0.25">
      <c r="A7" s="15" t="s">
        <v>39</v>
      </c>
      <c r="B7" s="2">
        <v>39</v>
      </c>
      <c r="C7" s="2">
        <v>95</v>
      </c>
      <c r="D7" s="2">
        <v>109</v>
      </c>
      <c r="E7" s="2">
        <v>116</v>
      </c>
      <c r="F7" s="2">
        <v>91</v>
      </c>
      <c r="G7" s="2">
        <v>106</v>
      </c>
      <c r="H7" s="2">
        <v>121</v>
      </c>
      <c r="I7" s="2">
        <v>80</v>
      </c>
      <c r="J7" s="2">
        <v>124</v>
      </c>
      <c r="K7" s="2">
        <v>142</v>
      </c>
      <c r="L7" s="2">
        <v>158</v>
      </c>
      <c r="M7" s="2">
        <v>111</v>
      </c>
      <c r="N7" s="2">
        <v>89</v>
      </c>
      <c r="O7" s="48">
        <f t="shared" si="0"/>
        <v>1381</v>
      </c>
    </row>
    <row r="8" spans="1:16" ht="20.25" customHeight="1" x14ac:dyDescent="0.25">
      <c r="A8" s="15" t="s">
        <v>40</v>
      </c>
      <c r="B8" s="2">
        <v>2</v>
      </c>
      <c r="C8" s="2">
        <v>5</v>
      </c>
      <c r="D8" s="2">
        <v>8</v>
      </c>
      <c r="E8" s="2">
        <v>5</v>
      </c>
      <c r="F8" s="2">
        <v>7</v>
      </c>
      <c r="G8" s="2">
        <v>10</v>
      </c>
      <c r="H8" s="2">
        <v>7</v>
      </c>
      <c r="I8" s="2">
        <v>3</v>
      </c>
      <c r="J8" s="2">
        <v>13</v>
      </c>
      <c r="K8" s="2">
        <v>8</v>
      </c>
      <c r="L8" s="2">
        <v>5</v>
      </c>
      <c r="M8" s="2">
        <v>11</v>
      </c>
      <c r="N8" s="2">
        <v>2</v>
      </c>
      <c r="O8" s="3">
        <f t="shared" si="0"/>
        <v>86</v>
      </c>
    </row>
    <row r="9" spans="1:16" ht="20.25" customHeight="1" x14ac:dyDescent="0.25">
      <c r="A9" s="15" t="s">
        <v>93</v>
      </c>
      <c r="G9" s="2">
        <v>2</v>
      </c>
      <c r="H9" s="2">
        <v>1</v>
      </c>
      <c r="L9" s="2">
        <v>2</v>
      </c>
      <c r="M9" s="2">
        <v>1</v>
      </c>
      <c r="N9" s="2">
        <v>3</v>
      </c>
      <c r="O9" s="3">
        <f t="shared" si="0"/>
        <v>9</v>
      </c>
    </row>
    <row r="10" spans="1:16" ht="20.25" customHeight="1" x14ac:dyDescent="0.25">
      <c r="A10" s="15" t="s">
        <v>41</v>
      </c>
      <c r="B10" s="2">
        <v>41</v>
      </c>
      <c r="C10" s="2">
        <v>59</v>
      </c>
      <c r="D10" s="2">
        <v>76</v>
      </c>
      <c r="E10" s="2">
        <v>84</v>
      </c>
      <c r="F10" s="2">
        <v>80</v>
      </c>
      <c r="G10" s="2">
        <v>61</v>
      </c>
      <c r="H10" s="2">
        <v>108</v>
      </c>
      <c r="I10" s="2">
        <v>71</v>
      </c>
      <c r="J10" s="2">
        <v>79</v>
      </c>
      <c r="K10" s="2">
        <v>114</v>
      </c>
      <c r="L10" s="2">
        <v>124</v>
      </c>
      <c r="M10" s="2">
        <v>100</v>
      </c>
      <c r="N10" s="2">
        <v>61</v>
      </c>
      <c r="O10" s="48">
        <f t="shared" si="0"/>
        <v>1058</v>
      </c>
    </row>
    <row r="11" spans="1:16" ht="20.25" customHeight="1" x14ac:dyDescent="0.25">
      <c r="A11" s="15" t="s">
        <v>42</v>
      </c>
      <c r="B11" s="2">
        <v>4</v>
      </c>
      <c r="C11" s="2">
        <v>6</v>
      </c>
      <c r="D11" s="2">
        <v>2</v>
      </c>
      <c r="E11" s="2">
        <v>2</v>
      </c>
      <c r="F11" s="2">
        <v>3</v>
      </c>
      <c r="G11" s="2">
        <v>3</v>
      </c>
      <c r="H11" s="2">
        <v>5</v>
      </c>
      <c r="I11" s="2">
        <v>1</v>
      </c>
      <c r="J11" s="2">
        <v>4</v>
      </c>
      <c r="K11" s="2">
        <v>2</v>
      </c>
      <c r="L11" s="2">
        <v>5</v>
      </c>
      <c r="M11" s="2">
        <v>7</v>
      </c>
      <c r="N11" s="2">
        <v>4</v>
      </c>
      <c r="O11" s="3">
        <f t="shared" si="0"/>
        <v>48</v>
      </c>
    </row>
    <row r="12" spans="1:16" ht="20.25" customHeight="1" x14ac:dyDescent="0.25">
      <c r="A12" s="15" t="s">
        <v>43</v>
      </c>
      <c r="B12" s="2">
        <v>1</v>
      </c>
      <c r="C12" s="2">
        <v>2</v>
      </c>
      <c r="F12" s="2">
        <v>1</v>
      </c>
      <c r="J12" s="2">
        <v>1</v>
      </c>
      <c r="K12" s="2">
        <v>3</v>
      </c>
      <c r="L12" s="2">
        <v>1</v>
      </c>
      <c r="M12" s="2">
        <v>1</v>
      </c>
      <c r="N12" s="2">
        <v>2</v>
      </c>
      <c r="O12" s="3">
        <f t="shared" si="0"/>
        <v>12</v>
      </c>
    </row>
    <row r="13" spans="1:16" ht="20.25" customHeight="1" x14ac:dyDescent="0.25">
      <c r="A13" s="15" t="s">
        <v>44</v>
      </c>
      <c r="B13" s="2">
        <v>16</v>
      </c>
      <c r="C13" s="2">
        <v>24</v>
      </c>
      <c r="D13" s="2">
        <v>36</v>
      </c>
      <c r="E13" s="2">
        <v>55</v>
      </c>
      <c r="F13" s="2">
        <v>44</v>
      </c>
      <c r="G13" s="2">
        <v>27</v>
      </c>
      <c r="H13" s="2">
        <v>32</v>
      </c>
      <c r="I13" s="2">
        <v>25</v>
      </c>
      <c r="J13" s="2">
        <v>39</v>
      </c>
      <c r="K13" s="2">
        <v>64</v>
      </c>
      <c r="L13" s="2">
        <v>45</v>
      </c>
      <c r="M13" s="2">
        <v>46</v>
      </c>
      <c r="N13" s="2">
        <v>23</v>
      </c>
      <c r="O13" s="48">
        <f t="shared" si="0"/>
        <v>476</v>
      </c>
    </row>
    <row r="14" spans="1:16" ht="20.25" customHeight="1" x14ac:dyDescent="0.25">
      <c r="A14" s="15" t="s">
        <v>45</v>
      </c>
      <c r="C14" s="2">
        <v>1</v>
      </c>
      <c r="J14" s="2">
        <v>1</v>
      </c>
      <c r="L14" s="2">
        <v>1</v>
      </c>
      <c r="M14" s="2">
        <v>2</v>
      </c>
      <c r="O14" s="3">
        <f t="shared" si="0"/>
        <v>5</v>
      </c>
    </row>
    <row r="15" spans="1:16" ht="20.25" customHeight="1" x14ac:dyDescent="0.25">
      <c r="A15" s="9" t="s">
        <v>46</v>
      </c>
      <c r="B15" s="2">
        <v>23</v>
      </c>
      <c r="C15" s="2">
        <v>49</v>
      </c>
      <c r="D15" s="2">
        <v>136</v>
      </c>
      <c r="E15" s="2">
        <v>298</v>
      </c>
      <c r="F15" s="2">
        <v>261</v>
      </c>
      <c r="G15" s="2">
        <v>376</v>
      </c>
      <c r="H15" s="2">
        <v>81</v>
      </c>
      <c r="I15" s="2">
        <v>47</v>
      </c>
      <c r="J15" s="2">
        <v>83</v>
      </c>
      <c r="O15" s="13">
        <f t="shared" si="0"/>
        <v>1354</v>
      </c>
      <c r="P15" s="15">
        <f>+O5+O6+O8+O9+O11+O12+O14+O15</f>
        <v>1999</v>
      </c>
    </row>
    <row r="16" spans="1:16" s="8" customFormat="1" ht="20.25" customHeight="1" x14ac:dyDescent="0.25">
      <c r="A16" s="10" t="s">
        <v>0</v>
      </c>
      <c r="B16" s="3">
        <f>SUM(B2:B15)</f>
        <v>335</v>
      </c>
      <c r="C16" s="3">
        <f>SUM(C2:C15)</f>
        <v>616</v>
      </c>
      <c r="D16" s="3">
        <f t="shared" ref="D16:N16" si="1">SUM(D2:D15)</f>
        <v>675</v>
      </c>
      <c r="E16" s="3">
        <f t="shared" si="1"/>
        <v>829</v>
      </c>
      <c r="F16" s="3">
        <f t="shared" si="1"/>
        <v>745</v>
      </c>
      <c r="G16" s="3">
        <f t="shared" si="1"/>
        <v>787</v>
      </c>
      <c r="H16" s="3">
        <f t="shared" si="1"/>
        <v>776</v>
      </c>
      <c r="I16" s="3">
        <f t="shared" si="1"/>
        <v>544</v>
      </c>
      <c r="J16" s="3">
        <f t="shared" si="1"/>
        <v>747</v>
      </c>
      <c r="K16" s="3">
        <f t="shared" si="1"/>
        <v>853</v>
      </c>
      <c r="L16" s="3">
        <f t="shared" si="1"/>
        <v>849</v>
      </c>
      <c r="M16" s="3">
        <f t="shared" si="1"/>
        <v>679</v>
      </c>
      <c r="N16" s="3">
        <f t="shared" si="1"/>
        <v>504</v>
      </c>
      <c r="O16" s="3">
        <f t="shared" si="0"/>
        <v>8939</v>
      </c>
    </row>
    <row r="19" spans="1:15" x14ac:dyDescent="0.25">
      <c r="A19" s="15" t="s">
        <v>72</v>
      </c>
      <c r="B19" s="2">
        <v>335</v>
      </c>
      <c r="C19" s="2">
        <v>616</v>
      </c>
      <c r="D19" s="2">
        <v>675</v>
      </c>
      <c r="E19" s="2">
        <v>829</v>
      </c>
      <c r="F19" s="2">
        <v>745</v>
      </c>
      <c r="G19" s="2">
        <v>787</v>
      </c>
      <c r="H19" s="2">
        <v>776</v>
      </c>
      <c r="I19" s="2">
        <v>544</v>
      </c>
      <c r="J19" s="2">
        <v>747</v>
      </c>
      <c r="K19" s="2">
        <v>853</v>
      </c>
      <c r="L19" s="2">
        <v>849</v>
      </c>
      <c r="M19" s="2">
        <v>679</v>
      </c>
      <c r="N19" s="2">
        <v>504</v>
      </c>
      <c r="O19" s="3">
        <f>SUM(B19:N19)</f>
        <v>8939</v>
      </c>
    </row>
    <row r="21" spans="1:15" s="8" customFormat="1" x14ac:dyDescent="0.25">
      <c r="A21" s="3"/>
      <c r="B21" s="3">
        <f>+B16-B19</f>
        <v>0</v>
      </c>
      <c r="C21" s="3">
        <f>+C16-C19</f>
        <v>0</v>
      </c>
      <c r="D21" s="3">
        <f t="shared" ref="D21:O21" si="2">+D16-D19</f>
        <v>0</v>
      </c>
      <c r="E21" s="3">
        <f t="shared" si="2"/>
        <v>0</v>
      </c>
      <c r="F21" s="3">
        <f t="shared" si="2"/>
        <v>0</v>
      </c>
      <c r="G21" s="3">
        <f t="shared" si="2"/>
        <v>0</v>
      </c>
      <c r="H21" s="3">
        <f t="shared" si="2"/>
        <v>0</v>
      </c>
      <c r="I21" s="3">
        <f t="shared" si="2"/>
        <v>0</v>
      </c>
      <c r="J21" s="3">
        <f t="shared" si="2"/>
        <v>0</v>
      </c>
      <c r="K21" s="3">
        <f t="shared" si="2"/>
        <v>0</v>
      </c>
      <c r="L21" s="3">
        <f t="shared" si="2"/>
        <v>0</v>
      </c>
      <c r="M21" s="3">
        <f t="shared" si="2"/>
        <v>0</v>
      </c>
      <c r="N21" s="3">
        <f t="shared" si="2"/>
        <v>0</v>
      </c>
      <c r="O21" s="3">
        <f t="shared" si="2"/>
        <v>0</v>
      </c>
    </row>
    <row r="24" spans="1:15" x14ac:dyDescent="0.25">
      <c r="A24" s="73" t="s">
        <v>124</v>
      </c>
      <c r="B24" s="73"/>
      <c r="C24" s="73"/>
    </row>
    <row r="26" spans="1:15" ht="30" x14ac:dyDescent="0.25">
      <c r="A26" s="16" t="s">
        <v>134</v>
      </c>
      <c r="B26" s="16" t="s">
        <v>127</v>
      </c>
      <c r="C26" s="18" t="s">
        <v>125</v>
      </c>
    </row>
    <row r="27" spans="1:15" ht="21.75" customHeight="1" x14ac:dyDescent="0.25">
      <c r="A27" s="45" t="s">
        <v>34</v>
      </c>
      <c r="B27" s="37">
        <v>773</v>
      </c>
      <c r="C27" s="38">
        <f>+B27/B34</f>
        <v>8.6474997203266582E-2</v>
      </c>
    </row>
    <row r="28" spans="1:15" ht="21.75" customHeight="1" x14ac:dyDescent="0.25">
      <c r="A28" s="45" t="s">
        <v>35</v>
      </c>
      <c r="B28" s="37">
        <v>2612</v>
      </c>
      <c r="C28" s="38">
        <f>+B28/B34</f>
        <v>0.29220270723794606</v>
      </c>
    </row>
    <row r="29" spans="1:15" ht="21.75" customHeight="1" x14ac:dyDescent="0.25">
      <c r="A29" s="45" t="s">
        <v>36</v>
      </c>
      <c r="B29" s="37">
        <v>640</v>
      </c>
      <c r="C29" s="38">
        <f>+B29/B34</f>
        <v>7.1596375433493675E-2</v>
      </c>
    </row>
    <row r="30" spans="1:15" ht="21.75" customHeight="1" x14ac:dyDescent="0.25">
      <c r="A30" s="45" t="s">
        <v>39</v>
      </c>
      <c r="B30" s="37">
        <v>1381</v>
      </c>
      <c r="C30" s="38">
        <f>+B30/B34</f>
        <v>0.15449155386508559</v>
      </c>
    </row>
    <row r="31" spans="1:15" ht="21.75" customHeight="1" x14ac:dyDescent="0.25">
      <c r="A31" s="45" t="s">
        <v>41</v>
      </c>
      <c r="B31" s="37">
        <v>1058</v>
      </c>
      <c r="C31" s="38">
        <f>+B31/B34</f>
        <v>0.11835775813849424</v>
      </c>
    </row>
    <row r="32" spans="1:15" ht="21.75" customHeight="1" x14ac:dyDescent="0.25">
      <c r="A32" s="45" t="s">
        <v>44</v>
      </c>
      <c r="B32" s="37">
        <v>476</v>
      </c>
      <c r="C32" s="38">
        <f>+B32/B34</f>
        <v>5.3249804228660921E-2</v>
      </c>
    </row>
    <row r="33" spans="1:3" ht="21.75" customHeight="1" x14ac:dyDescent="0.25">
      <c r="A33" s="45" t="s">
        <v>135</v>
      </c>
      <c r="B33" s="37">
        <v>1999</v>
      </c>
      <c r="C33" s="38">
        <f>+B33/B34</f>
        <v>0.22362680389305292</v>
      </c>
    </row>
    <row r="34" spans="1:3" ht="21.75" customHeight="1" x14ac:dyDescent="0.25">
      <c r="A34" s="39" t="s">
        <v>128</v>
      </c>
      <c r="B34" s="46">
        <f>SUM(B27:B33)</f>
        <v>8939</v>
      </c>
      <c r="C34" s="47">
        <f>SUM(C27:C33)</f>
        <v>0.99999999999999989</v>
      </c>
    </row>
  </sheetData>
  <mergeCells count="1">
    <mergeCell ref="A24:C2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2"/>
  <sheetViews>
    <sheetView topLeftCell="A4" workbookViewId="0">
      <selection activeCell="E16" sqref="E16"/>
    </sheetView>
  </sheetViews>
  <sheetFormatPr baseColWidth="10" defaultRowHeight="15" x14ac:dyDescent="0.25"/>
  <cols>
    <col min="1" max="1" width="19" style="15" customWidth="1"/>
    <col min="2" max="2" width="12.42578125" style="2" customWidth="1"/>
    <col min="3" max="3" width="12.28515625" style="2" customWidth="1"/>
    <col min="4" max="14" width="11.42578125" style="2"/>
    <col min="15" max="15" width="11.42578125" style="3"/>
    <col min="16" max="16384" width="11.42578125" style="15"/>
  </cols>
  <sheetData>
    <row r="1" spans="1:15" s="8" customFormat="1" ht="30" x14ac:dyDescent="0.25">
      <c r="A1" s="16" t="s">
        <v>80</v>
      </c>
      <c r="B1" s="18" t="s">
        <v>122</v>
      </c>
      <c r="C1" s="17">
        <v>44713</v>
      </c>
      <c r="D1" s="17">
        <v>44743</v>
      </c>
      <c r="E1" s="17">
        <v>44774</v>
      </c>
      <c r="F1" s="17">
        <v>44805</v>
      </c>
      <c r="G1" s="17">
        <v>44835</v>
      </c>
      <c r="H1" s="17">
        <v>44866</v>
      </c>
      <c r="I1" s="17">
        <v>44896</v>
      </c>
      <c r="J1" s="17">
        <v>44927</v>
      </c>
      <c r="K1" s="17">
        <v>44958</v>
      </c>
      <c r="L1" s="17">
        <v>44986</v>
      </c>
      <c r="M1" s="17">
        <v>45017</v>
      </c>
      <c r="N1" s="28" t="s">
        <v>123</v>
      </c>
      <c r="O1" s="16" t="s">
        <v>0</v>
      </c>
    </row>
    <row r="2" spans="1:15" ht="21.75" customHeight="1" x14ac:dyDescent="0.25">
      <c r="A2" s="15" t="s">
        <v>64</v>
      </c>
      <c r="B2" s="2">
        <v>23</v>
      </c>
      <c r="C2" s="2">
        <v>54</v>
      </c>
      <c r="D2" s="2">
        <v>61</v>
      </c>
      <c r="E2" s="2">
        <v>69</v>
      </c>
      <c r="F2" s="2">
        <v>77</v>
      </c>
      <c r="G2" s="2">
        <v>73</v>
      </c>
      <c r="H2" s="2">
        <v>70</v>
      </c>
      <c r="I2" s="2">
        <v>42</v>
      </c>
      <c r="J2" s="2">
        <v>65</v>
      </c>
      <c r="K2" s="2">
        <v>82</v>
      </c>
      <c r="L2" s="2">
        <v>88</v>
      </c>
      <c r="M2" s="2">
        <v>78</v>
      </c>
      <c r="N2" s="2">
        <v>47</v>
      </c>
      <c r="O2" s="3">
        <f>SUM(B2:N2)</f>
        <v>829</v>
      </c>
    </row>
    <row r="3" spans="1:15" ht="21.75" customHeight="1" x14ac:dyDescent="0.25">
      <c r="A3" s="15" t="s">
        <v>65</v>
      </c>
      <c r="B3" s="2">
        <v>108</v>
      </c>
      <c r="C3" s="2">
        <v>193</v>
      </c>
      <c r="D3" s="2">
        <v>214</v>
      </c>
      <c r="E3" s="2">
        <v>288</v>
      </c>
      <c r="F3" s="2">
        <v>241</v>
      </c>
      <c r="G3" s="2">
        <v>239</v>
      </c>
      <c r="H3" s="2">
        <v>261</v>
      </c>
      <c r="I3" s="2">
        <v>163</v>
      </c>
      <c r="J3" s="2">
        <v>234</v>
      </c>
      <c r="K3" s="2">
        <v>290</v>
      </c>
      <c r="L3" s="2">
        <v>279</v>
      </c>
      <c r="M3" s="2">
        <v>206</v>
      </c>
      <c r="N3" s="2">
        <v>157</v>
      </c>
      <c r="O3" s="3">
        <f t="shared" ref="O3:O7" si="0">SUM(B3:N3)</f>
        <v>2873</v>
      </c>
    </row>
    <row r="4" spans="1:15" ht="21.75" customHeight="1" x14ac:dyDescent="0.25">
      <c r="A4" s="15" t="s">
        <v>66</v>
      </c>
      <c r="B4" s="2">
        <v>163</v>
      </c>
      <c r="C4" s="2">
        <v>294</v>
      </c>
      <c r="D4" s="2">
        <v>308</v>
      </c>
      <c r="E4" s="2">
        <v>349</v>
      </c>
      <c r="F4" s="2">
        <v>336</v>
      </c>
      <c r="G4" s="2">
        <v>348</v>
      </c>
      <c r="H4" s="2">
        <v>346</v>
      </c>
      <c r="I4" s="2">
        <v>258</v>
      </c>
      <c r="J4" s="2">
        <v>346</v>
      </c>
      <c r="K4" s="2">
        <v>380</v>
      </c>
      <c r="L4" s="2">
        <v>378</v>
      </c>
      <c r="M4" s="2">
        <v>313</v>
      </c>
      <c r="N4" s="2">
        <v>236</v>
      </c>
      <c r="O4" s="3">
        <f t="shared" si="0"/>
        <v>4055</v>
      </c>
    </row>
    <row r="5" spans="1:15" ht="21.75" customHeight="1" x14ac:dyDescent="0.25">
      <c r="A5" s="15" t="s">
        <v>100</v>
      </c>
      <c r="B5" s="2">
        <v>36</v>
      </c>
      <c r="C5" s="2">
        <v>68</v>
      </c>
      <c r="D5" s="2">
        <v>71</v>
      </c>
      <c r="E5" s="2">
        <v>86</v>
      </c>
      <c r="F5" s="2">
        <v>76</v>
      </c>
      <c r="G5" s="2">
        <v>99</v>
      </c>
      <c r="H5" s="2">
        <v>84</v>
      </c>
      <c r="I5" s="2">
        <v>65</v>
      </c>
      <c r="J5" s="2">
        <v>68</v>
      </c>
      <c r="K5" s="2">
        <v>84</v>
      </c>
      <c r="L5" s="2">
        <v>90</v>
      </c>
      <c r="M5" s="2">
        <v>77</v>
      </c>
      <c r="N5" s="2">
        <v>56</v>
      </c>
      <c r="O5" s="3">
        <f t="shared" si="0"/>
        <v>960</v>
      </c>
    </row>
    <row r="6" spans="1:15" ht="21.75" customHeight="1" x14ac:dyDescent="0.25">
      <c r="A6" s="15" t="s">
        <v>67</v>
      </c>
      <c r="B6" s="2">
        <v>5</v>
      </c>
      <c r="C6" s="2">
        <v>7</v>
      </c>
      <c r="D6" s="2">
        <v>21</v>
      </c>
      <c r="E6" s="2">
        <v>37</v>
      </c>
      <c r="F6" s="2">
        <v>15</v>
      </c>
      <c r="G6" s="2">
        <v>28</v>
      </c>
      <c r="H6" s="2">
        <v>15</v>
      </c>
      <c r="I6" s="2">
        <v>16</v>
      </c>
      <c r="J6" s="2">
        <v>34</v>
      </c>
      <c r="K6" s="2">
        <v>17</v>
      </c>
      <c r="L6" s="2">
        <v>14</v>
      </c>
      <c r="M6" s="2">
        <v>5</v>
      </c>
      <c r="N6" s="2">
        <v>8</v>
      </c>
      <c r="O6" s="3">
        <f t="shared" si="0"/>
        <v>222</v>
      </c>
    </row>
    <row r="7" spans="1:15" s="8" customFormat="1" ht="21.75" customHeight="1" x14ac:dyDescent="0.25">
      <c r="A7" s="8" t="s">
        <v>0</v>
      </c>
      <c r="B7" s="3">
        <f>SUM(B2:B6)</f>
        <v>335</v>
      </c>
      <c r="C7" s="3">
        <f>SUM(C2:C6)</f>
        <v>616</v>
      </c>
      <c r="D7" s="3">
        <f t="shared" ref="D7:N7" si="1">SUM(D2:D6)</f>
        <v>675</v>
      </c>
      <c r="E7" s="3">
        <f t="shared" si="1"/>
        <v>829</v>
      </c>
      <c r="F7" s="3">
        <f t="shared" si="1"/>
        <v>745</v>
      </c>
      <c r="G7" s="3">
        <f t="shared" si="1"/>
        <v>787</v>
      </c>
      <c r="H7" s="3">
        <f t="shared" si="1"/>
        <v>776</v>
      </c>
      <c r="I7" s="3">
        <f t="shared" si="1"/>
        <v>544</v>
      </c>
      <c r="J7" s="3">
        <f t="shared" si="1"/>
        <v>747</v>
      </c>
      <c r="K7" s="3">
        <f t="shared" si="1"/>
        <v>853</v>
      </c>
      <c r="L7" s="3">
        <f t="shared" si="1"/>
        <v>849</v>
      </c>
      <c r="M7" s="3">
        <f t="shared" si="1"/>
        <v>679</v>
      </c>
      <c r="N7" s="3">
        <f t="shared" si="1"/>
        <v>504</v>
      </c>
      <c r="O7" s="3">
        <f t="shared" si="0"/>
        <v>8939</v>
      </c>
    </row>
    <row r="10" spans="1:15" x14ac:dyDescent="0.25">
      <c r="A10" s="15" t="s">
        <v>72</v>
      </c>
      <c r="B10" s="2">
        <v>335</v>
      </c>
      <c r="C10" s="2">
        <v>616</v>
      </c>
      <c r="D10" s="2">
        <v>675</v>
      </c>
      <c r="E10" s="2">
        <v>829</v>
      </c>
      <c r="F10" s="2">
        <v>745</v>
      </c>
      <c r="G10" s="2">
        <v>787</v>
      </c>
      <c r="H10" s="2">
        <v>776</v>
      </c>
      <c r="I10" s="2">
        <v>544</v>
      </c>
      <c r="J10" s="2">
        <v>747</v>
      </c>
      <c r="K10" s="2">
        <v>853</v>
      </c>
      <c r="L10" s="2">
        <v>849</v>
      </c>
      <c r="M10" s="2">
        <v>679</v>
      </c>
      <c r="N10" s="2">
        <v>504</v>
      </c>
      <c r="O10" s="3">
        <f>SUM(B10:N10)</f>
        <v>8939</v>
      </c>
    </row>
    <row r="12" spans="1:15" s="8" customFormat="1" x14ac:dyDescent="0.25">
      <c r="B12" s="3">
        <f>+B7-B10</f>
        <v>0</v>
      </c>
      <c r="C12" s="3">
        <f>+C7-C10</f>
        <v>0</v>
      </c>
      <c r="D12" s="3">
        <f t="shared" ref="D12:O12" si="2">+D7-D10</f>
        <v>0</v>
      </c>
      <c r="E12" s="3">
        <f t="shared" si="2"/>
        <v>0</v>
      </c>
      <c r="F12" s="3">
        <f t="shared" si="2"/>
        <v>0</v>
      </c>
      <c r="G12" s="3">
        <f t="shared" si="2"/>
        <v>0</v>
      </c>
      <c r="H12" s="3">
        <f t="shared" si="2"/>
        <v>0</v>
      </c>
      <c r="I12" s="3">
        <f t="shared" si="2"/>
        <v>0</v>
      </c>
      <c r="J12" s="3">
        <f t="shared" si="2"/>
        <v>0</v>
      </c>
      <c r="K12" s="3">
        <f t="shared" si="2"/>
        <v>0</v>
      </c>
      <c r="L12" s="3">
        <f t="shared" si="2"/>
        <v>0</v>
      </c>
      <c r="M12" s="3">
        <f t="shared" si="2"/>
        <v>0</v>
      </c>
      <c r="N12" s="3">
        <f t="shared" si="2"/>
        <v>0</v>
      </c>
      <c r="O12" s="3">
        <f t="shared" si="2"/>
        <v>0</v>
      </c>
    </row>
    <row r="14" spans="1:15" x14ac:dyDescent="0.25">
      <c r="A14" s="15" t="s">
        <v>124</v>
      </c>
    </row>
    <row r="16" spans="1:15" ht="45" x14ac:dyDescent="0.25">
      <c r="A16" s="16" t="s">
        <v>136</v>
      </c>
      <c r="B16" s="16" t="s">
        <v>127</v>
      </c>
      <c r="C16" s="18" t="s">
        <v>125</v>
      </c>
    </row>
    <row r="17" spans="1:3" ht="21.75" customHeight="1" x14ac:dyDescent="0.25">
      <c r="A17" s="45" t="s">
        <v>64</v>
      </c>
      <c r="B17" s="37">
        <v>829</v>
      </c>
      <c r="C17" s="38">
        <f>+B17/B22</f>
        <v>9.2739680053697288E-2</v>
      </c>
    </row>
    <row r="18" spans="1:3" ht="21.75" customHeight="1" x14ac:dyDescent="0.25">
      <c r="A18" s="45" t="s">
        <v>65</v>
      </c>
      <c r="B18" s="37">
        <v>2873</v>
      </c>
      <c r="C18" s="38">
        <f>+B18/B22</f>
        <v>0.32140060409441773</v>
      </c>
    </row>
    <row r="19" spans="1:3" ht="21.75" customHeight="1" x14ac:dyDescent="0.25">
      <c r="A19" s="45" t="s">
        <v>66</v>
      </c>
      <c r="B19" s="37">
        <v>4055</v>
      </c>
      <c r="C19" s="38">
        <f>+B19/B22</f>
        <v>0.45363015997315137</v>
      </c>
    </row>
    <row r="20" spans="1:3" ht="21.75" customHeight="1" x14ac:dyDescent="0.25">
      <c r="A20" s="45" t="s">
        <v>100</v>
      </c>
      <c r="B20" s="37">
        <v>960</v>
      </c>
      <c r="C20" s="38">
        <f>+B20/B22</f>
        <v>0.10739456315024051</v>
      </c>
    </row>
    <row r="21" spans="1:3" ht="21.75" customHeight="1" x14ac:dyDescent="0.25">
      <c r="A21" s="45" t="s">
        <v>67</v>
      </c>
      <c r="B21" s="37">
        <v>222</v>
      </c>
      <c r="C21" s="38">
        <f>+B21/B22</f>
        <v>2.483499272849312E-2</v>
      </c>
    </row>
    <row r="22" spans="1:3" ht="21.75" customHeight="1" x14ac:dyDescent="0.25">
      <c r="A22" s="49" t="s">
        <v>128</v>
      </c>
      <c r="B22" s="46">
        <f>SUM(B17:B21)</f>
        <v>8939</v>
      </c>
      <c r="C22" s="47">
        <f>SUM(C17:C21)</f>
        <v>1</v>
      </c>
    </row>
  </sheetData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workbookViewId="0">
      <pane ySplit="1" topLeftCell="A46" activePane="bottomLeft" state="frozen"/>
      <selection pane="bottomLeft" activeCell="C58" sqref="C58"/>
    </sheetView>
  </sheetViews>
  <sheetFormatPr baseColWidth="10" defaultRowHeight="15" x14ac:dyDescent="0.25"/>
  <cols>
    <col min="1" max="1" width="28.5703125" style="9" bestFit="1" customWidth="1"/>
    <col min="2" max="2" width="12.28515625" style="2" customWidth="1"/>
    <col min="3" max="3" width="12.42578125" style="2" customWidth="1"/>
    <col min="4" max="14" width="11.42578125" style="2"/>
    <col min="15" max="15" width="11.42578125" style="3"/>
    <col min="16" max="16384" width="11.42578125" style="1"/>
  </cols>
  <sheetData>
    <row r="1" spans="1:15" ht="29.25" customHeight="1" x14ac:dyDescent="0.25">
      <c r="A1" s="18" t="s">
        <v>138</v>
      </c>
      <c r="B1" s="18" t="s">
        <v>122</v>
      </c>
      <c r="C1" s="17">
        <v>44713</v>
      </c>
      <c r="D1" s="17">
        <v>44743</v>
      </c>
      <c r="E1" s="17">
        <v>44774</v>
      </c>
      <c r="F1" s="17">
        <v>44805</v>
      </c>
      <c r="G1" s="17">
        <v>44835</v>
      </c>
      <c r="H1" s="17">
        <v>44866</v>
      </c>
      <c r="I1" s="17">
        <v>44896</v>
      </c>
      <c r="J1" s="17">
        <v>44927</v>
      </c>
      <c r="K1" s="17">
        <v>44958</v>
      </c>
      <c r="L1" s="17">
        <v>44986</v>
      </c>
      <c r="M1" s="17">
        <v>45017</v>
      </c>
      <c r="N1" s="28" t="s">
        <v>123</v>
      </c>
      <c r="O1" s="16" t="s">
        <v>0</v>
      </c>
    </row>
    <row r="2" spans="1:15" ht="18.75" customHeight="1" x14ac:dyDescent="0.25">
      <c r="A2" s="30" t="s">
        <v>101</v>
      </c>
      <c r="C2" s="7"/>
      <c r="D2" s="7"/>
      <c r="E2" s="7"/>
      <c r="F2" s="7"/>
      <c r="G2" s="7"/>
      <c r="H2" s="7"/>
      <c r="I2" s="7"/>
      <c r="J2" s="7"/>
      <c r="K2" s="2">
        <v>2</v>
      </c>
      <c r="M2" s="7"/>
      <c r="N2" s="7"/>
      <c r="O2" s="3">
        <f>SUM(B2:N2)</f>
        <v>2</v>
      </c>
    </row>
    <row r="3" spans="1:15" ht="19.5" customHeight="1" x14ac:dyDescent="0.25">
      <c r="A3" s="30" t="s">
        <v>47</v>
      </c>
      <c r="J3" s="2">
        <v>2</v>
      </c>
      <c r="O3" s="3">
        <f t="shared" ref="O3:O47" si="0">SUM(B3:N3)</f>
        <v>2</v>
      </c>
    </row>
    <row r="4" spans="1:15" ht="19.5" customHeight="1" x14ac:dyDescent="0.25">
      <c r="A4" s="30" t="s">
        <v>48</v>
      </c>
      <c r="B4" s="2">
        <v>2</v>
      </c>
      <c r="G4" s="2">
        <v>1</v>
      </c>
      <c r="I4" s="2">
        <v>1</v>
      </c>
      <c r="J4" s="2">
        <v>1</v>
      </c>
      <c r="L4" s="2">
        <v>2</v>
      </c>
      <c r="M4" s="2">
        <v>2</v>
      </c>
      <c r="O4" s="3">
        <f t="shared" si="0"/>
        <v>9</v>
      </c>
    </row>
    <row r="5" spans="1:15" ht="19.5" customHeight="1" x14ac:dyDescent="0.25">
      <c r="A5" s="31" t="s">
        <v>88</v>
      </c>
      <c r="B5" s="29"/>
      <c r="E5" s="2">
        <v>1</v>
      </c>
      <c r="O5" s="3">
        <f t="shared" si="0"/>
        <v>1</v>
      </c>
    </row>
    <row r="6" spans="1:15" ht="19.5" customHeight="1" x14ac:dyDescent="0.25">
      <c r="A6" s="30" t="s">
        <v>49</v>
      </c>
      <c r="J6" s="2">
        <v>2</v>
      </c>
      <c r="M6" s="2">
        <v>1</v>
      </c>
      <c r="O6" s="3">
        <f t="shared" si="0"/>
        <v>3</v>
      </c>
    </row>
    <row r="7" spans="1:15" ht="19.5" customHeight="1" x14ac:dyDescent="0.25">
      <c r="A7" s="32" t="s">
        <v>118</v>
      </c>
      <c r="B7" s="33"/>
      <c r="M7" s="2">
        <v>1</v>
      </c>
      <c r="O7" s="3">
        <f t="shared" si="0"/>
        <v>1</v>
      </c>
    </row>
    <row r="8" spans="1:15" ht="19.5" customHeight="1" x14ac:dyDescent="0.25">
      <c r="A8" s="30" t="s">
        <v>94</v>
      </c>
      <c r="F8" s="2">
        <v>1</v>
      </c>
      <c r="K8" s="2">
        <v>2</v>
      </c>
      <c r="M8" s="2">
        <v>3</v>
      </c>
      <c r="O8" s="3">
        <f t="shared" si="0"/>
        <v>6</v>
      </c>
    </row>
    <row r="9" spans="1:15" ht="19.5" customHeight="1" x14ac:dyDescent="0.25">
      <c r="A9" s="30" t="s">
        <v>50</v>
      </c>
      <c r="D9" s="2">
        <v>1</v>
      </c>
      <c r="F9" s="2">
        <v>1</v>
      </c>
      <c r="J9" s="2">
        <v>2</v>
      </c>
      <c r="O9" s="3">
        <f t="shared" si="0"/>
        <v>4</v>
      </c>
    </row>
    <row r="10" spans="1:15" ht="19.5" customHeight="1" x14ac:dyDescent="0.25">
      <c r="A10" s="30" t="s">
        <v>51</v>
      </c>
      <c r="B10" s="2">
        <v>2</v>
      </c>
      <c r="C10" s="2">
        <v>4</v>
      </c>
      <c r="E10" s="2">
        <v>2</v>
      </c>
      <c r="F10" s="2">
        <v>2</v>
      </c>
      <c r="G10" s="2">
        <v>4</v>
      </c>
      <c r="H10" s="2">
        <v>2</v>
      </c>
      <c r="J10" s="2">
        <v>3</v>
      </c>
      <c r="K10" s="2">
        <v>2</v>
      </c>
      <c r="L10" s="2">
        <v>4</v>
      </c>
      <c r="M10" s="2">
        <v>1</v>
      </c>
      <c r="N10" s="2">
        <v>2</v>
      </c>
      <c r="O10" s="48">
        <f t="shared" si="0"/>
        <v>28</v>
      </c>
    </row>
    <row r="11" spans="1:15" ht="19.5" customHeight="1" x14ac:dyDescent="0.25">
      <c r="A11" s="30" t="s">
        <v>73</v>
      </c>
      <c r="C11" s="2">
        <v>1</v>
      </c>
      <c r="D11" s="2">
        <v>1</v>
      </c>
      <c r="M11" s="2">
        <v>1</v>
      </c>
      <c r="O11" s="3">
        <f t="shared" si="0"/>
        <v>3</v>
      </c>
    </row>
    <row r="12" spans="1:15" ht="19.5" customHeight="1" x14ac:dyDescent="0.25">
      <c r="A12" s="31" t="s">
        <v>81</v>
      </c>
      <c r="B12" s="29"/>
      <c r="D12" s="2">
        <v>1</v>
      </c>
      <c r="O12" s="3">
        <f t="shared" si="0"/>
        <v>1</v>
      </c>
    </row>
    <row r="13" spans="1:15" ht="19.5" customHeight="1" x14ac:dyDescent="0.25">
      <c r="A13" s="31" t="s">
        <v>89</v>
      </c>
      <c r="B13" s="29"/>
      <c r="E13" s="2">
        <v>1</v>
      </c>
      <c r="O13" s="3">
        <f t="shared" si="0"/>
        <v>1</v>
      </c>
    </row>
    <row r="14" spans="1:15" ht="19.5" customHeight="1" x14ac:dyDescent="0.25">
      <c r="A14" s="30" t="s">
        <v>52</v>
      </c>
      <c r="B14" s="2">
        <v>2</v>
      </c>
      <c r="C14" s="2">
        <v>2</v>
      </c>
      <c r="D14" s="2">
        <v>5</v>
      </c>
      <c r="E14" s="2">
        <v>2</v>
      </c>
      <c r="F14" s="2">
        <v>1</v>
      </c>
      <c r="G14" s="2">
        <v>2</v>
      </c>
      <c r="H14" s="2">
        <v>4</v>
      </c>
      <c r="I14" s="2">
        <v>1</v>
      </c>
      <c r="J14" s="2">
        <v>1</v>
      </c>
      <c r="K14" s="2">
        <v>5</v>
      </c>
      <c r="M14" s="2">
        <v>1</v>
      </c>
      <c r="N14" s="2">
        <v>1</v>
      </c>
      <c r="O14" s="48">
        <f t="shared" si="0"/>
        <v>27</v>
      </c>
    </row>
    <row r="15" spans="1:15" ht="19.5" customHeight="1" x14ac:dyDescent="0.25">
      <c r="A15" s="32" t="s">
        <v>119</v>
      </c>
      <c r="B15" s="33"/>
      <c r="M15" s="2">
        <v>1</v>
      </c>
      <c r="O15" s="3">
        <f t="shared" si="0"/>
        <v>1</v>
      </c>
    </row>
    <row r="16" spans="1:15" ht="19.5" customHeight="1" x14ac:dyDescent="0.25">
      <c r="A16" s="30" t="s">
        <v>74</v>
      </c>
      <c r="C16" s="2">
        <v>1</v>
      </c>
      <c r="E16" s="2">
        <v>1</v>
      </c>
      <c r="O16" s="3">
        <f t="shared" si="0"/>
        <v>2</v>
      </c>
    </row>
    <row r="17" spans="1:15" ht="19.5" customHeight="1" x14ac:dyDescent="0.25">
      <c r="A17" s="30" t="s">
        <v>102</v>
      </c>
      <c r="K17" s="2">
        <v>1</v>
      </c>
      <c r="O17" s="3">
        <f t="shared" si="0"/>
        <v>1</v>
      </c>
    </row>
    <row r="18" spans="1:15" ht="19.5" customHeight="1" x14ac:dyDescent="0.25">
      <c r="A18" s="31" t="s">
        <v>90</v>
      </c>
      <c r="B18" s="29">
        <v>1</v>
      </c>
      <c r="E18" s="2">
        <v>2</v>
      </c>
      <c r="F18" s="2">
        <v>3</v>
      </c>
      <c r="H18" s="2">
        <v>1</v>
      </c>
      <c r="I18" s="2">
        <v>1</v>
      </c>
      <c r="N18" s="2">
        <v>1</v>
      </c>
      <c r="O18" s="3">
        <f t="shared" si="0"/>
        <v>9</v>
      </c>
    </row>
    <row r="19" spans="1:15" ht="19.5" customHeight="1" x14ac:dyDescent="0.25">
      <c r="A19" s="30" t="s">
        <v>95</v>
      </c>
      <c r="F19" s="2">
        <v>1</v>
      </c>
      <c r="G19" s="2">
        <v>1</v>
      </c>
      <c r="H19" s="2">
        <v>1</v>
      </c>
      <c r="M19" s="2">
        <v>1</v>
      </c>
      <c r="O19" s="3">
        <f t="shared" si="0"/>
        <v>4</v>
      </c>
    </row>
    <row r="20" spans="1:15" ht="19.5" customHeight="1" x14ac:dyDescent="0.25">
      <c r="A20" s="30" t="s">
        <v>96</v>
      </c>
      <c r="F20" s="2">
        <v>2</v>
      </c>
      <c r="H20" s="2">
        <v>1</v>
      </c>
      <c r="N20" s="2">
        <v>1</v>
      </c>
      <c r="O20" s="3">
        <f t="shared" si="0"/>
        <v>4</v>
      </c>
    </row>
    <row r="21" spans="1:15" ht="19.5" customHeight="1" x14ac:dyDescent="0.25">
      <c r="A21" s="30" t="s">
        <v>104</v>
      </c>
      <c r="K21" s="2">
        <v>1</v>
      </c>
      <c r="O21" s="3">
        <f t="shared" si="0"/>
        <v>1</v>
      </c>
    </row>
    <row r="22" spans="1:15" ht="19.5" customHeight="1" x14ac:dyDescent="0.25">
      <c r="A22" s="30" t="s">
        <v>97</v>
      </c>
      <c r="H22" s="2">
        <v>1</v>
      </c>
      <c r="O22" s="3">
        <f t="shared" si="0"/>
        <v>1</v>
      </c>
    </row>
    <row r="23" spans="1:15" ht="19.5" customHeight="1" x14ac:dyDescent="0.25">
      <c r="A23" s="30" t="s">
        <v>53</v>
      </c>
      <c r="C23" s="2">
        <v>3</v>
      </c>
      <c r="D23" s="2">
        <v>5</v>
      </c>
      <c r="E23" s="2">
        <v>5</v>
      </c>
      <c r="F23" s="2">
        <v>4</v>
      </c>
      <c r="G23" s="2">
        <v>3</v>
      </c>
      <c r="H23" s="2">
        <v>5</v>
      </c>
      <c r="I23" s="2">
        <v>4</v>
      </c>
      <c r="J23" s="2">
        <v>4</v>
      </c>
      <c r="K23" s="2">
        <v>9</v>
      </c>
      <c r="L23" s="2">
        <v>16</v>
      </c>
      <c r="M23" s="2">
        <v>5</v>
      </c>
      <c r="N23" s="2">
        <v>1</v>
      </c>
      <c r="O23" s="48">
        <f t="shared" si="0"/>
        <v>64</v>
      </c>
    </row>
    <row r="24" spans="1:15" ht="19.5" customHeight="1" x14ac:dyDescent="0.25">
      <c r="A24" s="30" t="s">
        <v>54</v>
      </c>
      <c r="J24" s="2">
        <v>1</v>
      </c>
      <c r="O24" s="3">
        <f t="shared" si="0"/>
        <v>1</v>
      </c>
    </row>
    <row r="25" spans="1:15" ht="19.5" customHeight="1" x14ac:dyDescent="0.25">
      <c r="A25" s="30" t="s">
        <v>55</v>
      </c>
      <c r="H25" s="2">
        <v>1</v>
      </c>
      <c r="J25" s="2">
        <v>1</v>
      </c>
      <c r="L25" s="2">
        <v>1</v>
      </c>
      <c r="O25" s="3">
        <f t="shared" si="0"/>
        <v>3</v>
      </c>
    </row>
    <row r="26" spans="1:15" ht="19.5" customHeight="1" x14ac:dyDescent="0.25">
      <c r="A26" s="30" t="s">
        <v>56</v>
      </c>
      <c r="J26" s="2">
        <v>1</v>
      </c>
      <c r="O26" s="3">
        <f t="shared" si="0"/>
        <v>1</v>
      </c>
    </row>
    <row r="27" spans="1:15" ht="19.5" customHeight="1" x14ac:dyDescent="0.25">
      <c r="A27" s="30" t="s">
        <v>75</v>
      </c>
      <c r="C27" s="2">
        <v>1</v>
      </c>
      <c r="G27" s="2">
        <v>1</v>
      </c>
      <c r="H27" s="2">
        <v>1</v>
      </c>
      <c r="I27" s="2">
        <v>1</v>
      </c>
      <c r="O27" s="3">
        <f t="shared" si="0"/>
        <v>4</v>
      </c>
    </row>
    <row r="28" spans="1:15" ht="19.5" customHeight="1" x14ac:dyDescent="0.25">
      <c r="A28" s="30" t="s">
        <v>57</v>
      </c>
      <c r="B28" s="2">
        <v>293</v>
      </c>
      <c r="C28" s="2">
        <v>543</v>
      </c>
      <c r="D28" s="2">
        <v>571</v>
      </c>
      <c r="E28" s="2">
        <v>710</v>
      </c>
      <c r="F28" s="2">
        <v>656</v>
      </c>
      <c r="G28" s="2">
        <v>674</v>
      </c>
      <c r="H28" s="2">
        <v>690</v>
      </c>
      <c r="I28" s="2">
        <v>479</v>
      </c>
      <c r="J28" s="2">
        <v>656</v>
      </c>
      <c r="K28" s="2">
        <v>730</v>
      </c>
      <c r="L28" s="2">
        <v>737</v>
      </c>
      <c r="M28" s="2">
        <v>600</v>
      </c>
      <c r="N28" s="2">
        <v>444</v>
      </c>
      <c r="O28" s="48">
        <f t="shared" si="0"/>
        <v>7783</v>
      </c>
    </row>
    <row r="29" spans="1:15" ht="19.5" customHeight="1" x14ac:dyDescent="0.25">
      <c r="A29" s="30" t="s">
        <v>58</v>
      </c>
      <c r="C29" s="2">
        <v>3</v>
      </c>
      <c r="D29" s="2">
        <v>5</v>
      </c>
      <c r="E29" s="2">
        <v>1</v>
      </c>
      <c r="H29" s="2">
        <v>3</v>
      </c>
      <c r="J29" s="2">
        <v>3</v>
      </c>
      <c r="O29" s="3">
        <f t="shared" si="0"/>
        <v>15</v>
      </c>
    </row>
    <row r="30" spans="1:15" ht="19.5" customHeight="1" x14ac:dyDescent="0.25">
      <c r="A30" s="31" t="s">
        <v>82</v>
      </c>
      <c r="B30" s="29"/>
      <c r="D30" s="2">
        <v>1</v>
      </c>
      <c r="E30" s="2">
        <v>1</v>
      </c>
      <c r="F30" s="2">
        <v>1</v>
      </c>
      <c r="H30" s="2">
        <v>1</v>
      </c>
      <c r="I30" s="2">
        <v>1</v>
      </c>
      <c r="O30" s="3">
        <f t="shared" si="0"/>
        <v>5</v>
      </c>
    </row>
    <row r="31" spans="1:15" ht="19.5" customHeight="1" x14ac:dyDescent="0.25">
      <c r="A31" s="31" t="s">
        <v>83</v>
      </c>
      <c r="B31" s="29"/>
      <c r="D31" s="2">
        <v>1</v>
      </c>
      <c r="O31" s="3">
        <f t="shared" si="0"/>
        <v>1</v>
      </c>
    </row>
    <row r="32" spans="1:15" ht="19.5" customHeight="1" x14ac:dyDescent="0.25">
      <c r="A32" s="30" t="s">
        <v>59</v>
      </c>
      <c r="B32" s="2">
        <v>8</v>
      </c>
      <c r="C32" s="2">
        <v>5</v>
      </c>
      <c r="D32" s="2">
        <v>11</v>
      </c>
      <c r="E32" s="2">
        <v>3</v>
      </c>
      <c r="F32" s="2">
        <v>4</v>
      </c>
      <c r="G32" s="2">
        <v>6</v>
      </c>
      <c r="H32" s="2">
        <v>5</v>
      </c>
      <c r="I32" s="2">
        <v>2</v>
      </c>
      <c r="J32" s="2">
        <v>2</v>
      </c>
      <c r="K32" s="2">
        <v>4</v>
      </c>
      <c r="L32" s="2">
        <v>12</v>
      </c>
      <c r="M32" s="2">
        <v>7</v>
      </c>
      <c r="N32" s="2">
        <v>4</v>
      </c>
      <c r="O32" s="3">
        <f t="shared" si="0"/>
        <v>73</v>
      </c>
    </row>
    <row r="33" spans="1:15" ht="19.5" customHeight="1" x14ac:dyDescent="0.25">
      <c r="A33" s="31" t="s">
        <v>91</v>
      </c>
      <c r="B33" s="29"/>
      <c r="E33" s="2">
        <v>1</v>
      </c>
      <c r="O33" s="3">
        <f t="shared" si="0"/>
        <v>1</v>
      </c>
    </row>
    <row r="34" spans="1:15" ht="19.5" customHeight="1" x14ac:dyDescent="0.25">
      <c r="A34" s="30" t="s">
        <v>103</v>
      </c>
      <c r="K34" s="2">
        <v>1</v>
      </c>
      <c r="O34" s="3">
        <f t="shared" si="0"/>
        <v>1</v>
      </c>
    </row>
    <row r="35" spans="1:15" ht="19.5" customHeight="1" x14ac:dyDescent="0.25">
      <c r="A35" s="31" t="s">
        <v>84</v>
      </c>
      <c r="B35" s="29"/>
      <c r="D35" s="2">
        <v>1</v>
      </c>
      <c r="E35" s="2">
        <v>1</v>
      </c>
      <c r="N35" s="2">
        <v>2</v>
      </c>
      <c r="O35" s="3">
        <f t="shared" si="0"/>
        <v>4</v>
      </c>
    </row>
    <row r="36" spans="1:15" ht="19.5" customHeight="1" x14ac:dyDescent="0.25">
      <c r="A36" s="30" t="s">
        <v>60</v>
      </c>
      <c r="B36" s="2">
        <v>26</v>
      </c>
      <c r="C36" s="2">
        <v>52</v>
      </c>
      <c r="D36" s="2">
        <v>68</v>
      </c>
      <c r="E36" s="2">
        <v>91</v>
      </c>
      <c r="F36" s="2">
        <v>68</v>
      </c>
      <c r="G36" s="2">
        <v>87</v>
      </c>
      <c r="H36" s="2">
        <v>55</v>
      </c>
      <c r="I36" s="2">
        <v>51</v>
      </c>
      <c r="J36" s="2">
        <v>62</v>
      </c>
      <c r="K36" s="2">
        <v>90</v>
      </c>
      <c r="L36" s="2">
        <v>71</v>
      </c>
      <c r="M36" s="2">
        <v>48</v>
      </c>
      <c r="N36" s="2">
        <v>46</v>
      </c>
      <c r="O36" s="48">
        <f t="shared" si="0"/>
        <v>815</v>
      </c>
    </row>
    <row r="37" spans="1:15" ht="19.5" customHeight="1" x14ac:dyDescent="0.25">
      <c r="A37" s="30" t="s">
        <v>107</v>
      </c>
      <c r="L37" s="2">
        <v>1</v>
      </c>
      <c r="O37" s="3">
        <f t="shared" si="0"/>
        <v>1</v>
      </c>
    </row>
    <row r="38" spans="1:15" ht="19.5" customHeight="1" x14ac:dyDescent="0.25">
      <c r="A38" s="31" t="s">
        <v>85</v>
      </c>
      <c r="B38" s="29"/>
      <c r="D38" s="2">
        <v>1</v>
      </c>
      <c r="M38" s="2">
        <v>1</v>
      </c>
      <c r="O38" s="3">
        <f t="shared" si="0"/>
        <v>2</v>
      </c>
    </row>
    <row r="39" spans="1:15" ht="19.5" customHeight="1" x14ac:dyDescent="0.25">
      <c r="A39" s="30" t="s">
        <v>61</v>
      </c>
      <c r="B39" s="2">
        <v>1</v>
      </c>
      <c r="D39" s="2">
        <v>3</v>
      </c>
      <c r="E39" s="2">
        <v>6</v>
      </c>
      <c r="G39" s="2">
        <v>8</v>
      </c>
      <c r="H39" s="2">
        <v>3</v>
      </c>
      <c r="I39" s="2">
        <v>3</v>
      </c>
      <c r="J39" s="2">
        <v>4</v>
      </c>
      <c r="K39" s="2">
        <v>5</v>
      </c>
      <c r="L39" s="2">
        <v>3</v>
      </c>
      <c r="M39" s="2">
        <v>4</v>
      </c>
      <c r="N39" s="2">
        <v>2</v>
      </c>
      <c r="O39" s="48">
        <f t="shared" si="0"/>
        <v>42</v>
      </c>
    </row>
    <row r="40" spans="1:15" ht="19.5" customHeight="1" x14ac:dyDescent="0.25">
      <c r="A40" s="30" t="s">
        <v>98</v>
      </c>
      <c r="H40" s="2">
        <v>1</v>
      </c>
      <c r="O40" s="3">
        <f t="shared" si="0"/>
        <v>1</v>
      </c>
    </row>
    <row r="41" spans="1:15" ht="19.5" customHeight="1" x14ac:dyDescent="0.25">
      <c r="A41" s="30" t="s">
        <v>76</v>
      </c>
      <c r="C41" s="2">
        <v>1</v>
      </c>
      <c r="O41" s="3">
        <f t="shared" si="0"/>
        <v>1</v>
      </c>
    </row>
    <row r="42" spans="1:15" ht="19.5" customHeight="1" x14ac:dyDescent="0.25">
      <c r="A42" s="32" t="s">
        <v>120</v>
      </c>
      <c r="B42" s="33"/>
      <c r="M42" s="2">
        <v>1</v>
      </c>
      <c r="O42" s="3">
        <f t="shared" si="0"/>
        <v>1</v>
      </c>
    </row>
    <row r="43" spans="1:15" ht="19.5" customHeight="1" x14ac:dyDescent="0.25">
      <c r="A43" s="30" t="s">
        <v>62</v>
      </c>
      <c r="F43" s="2">
        <v>1</v>
      </c>
      <c r="H43" s="2">
        <v>1</v>
      </c>
      <c r="J43" s="2">
        <v>1</v>
      </c>
      <c r="K43" s="2">
        <v>1</v>
      </c>
      <c r="L43" s="2">
        <v>1</v>
      </c>
      <c r="O43" s="3">
        <f t="shared" si="0"/>
        <v>5</v>
      </c>
    </row>
    <row r="44" spans="1:15" ht="19.5" customHeight="1" x14ac:dyDescent="0.25">
      <c r="A44" s="31" t="s">
        <v>92</v>
      </c>
      <c r="B44" s="29"/>
      <c r="E44" s="2">
        <v>1</v>
      </c>
      <c r="L44" s="2">
        <v>1</v>
      </c>
      <c r="O44" s="3">
        <f t="shared" si="0"/>
        <v>2</v>
      </c>
    </row>
    <row r="45" spans="1:15" ht="19.5" customHeight="1" x14ac:dyDescent="0.25">
      <c r="A45" s="30" t="s">
        <v>63</v>
      </c>
      <c r="J45" s="2">
        <v>1</v>
      </c>
      <c r="O45" s="3">
        <f t="shared" si="0"/>
        <v>1</v>
      </c>
    </row>
    <row r="46" spans="1:15" ht="19.5" customHeight="1" x14ac:dyDescent="0.25">
      <c r="A46" s="32" t="s">
        <v>121</v>
      </c>
      <c r="B46" s="33"/>
      <c r="M46" s="2">
        <v>1</v>
      </c>
      <c r="O46" s="3">
        <f t="shared" si="0"/>
        <v>1</v>
      </c>
    </row>
    <row r="47" spans="1:15" s="5" customFormat="1" ht="19.5" customHeight="1" x14ac:dyDescent="0.25">
      <c r="A47" s="10" t="s">
        <v>0</v>
      </c>
      <c r="B47" s="3">
        <f t="shared" ref="B47:N47" si="1">SUM(B2:B46)</f>
        <v>335</v>
      </c>
      <c r="C47" s="3">
        <f t="shared" si="1"/>
        <v>616</v>
      </c>
      <c r="D47" s="3">
        <f t="shared" si="1"/>
        <v>675</v>
      </c>
      <c r="E47" s="3">
        <f t="shared" si="1"/>
        <v>829</v>
      </c>
      <c r="F47" s="3">
        <f t="shared" si="1"/>
        <v>745</v>
      </c>
      <c r="G47" s="3">
        <f t="shared" si="1"/>
        <v>787</v>
      </c>
      <c r="H47" s="3">
        <f t="shared" si="1"/>
        <v>776</v>
      </c>
      <c r="I47" s="3">
        <f t="shared" si="1"/>
        <v>544</v>
      </c>
      <c r="J47" s="3">
        <f t="shared" si="1"/>
        <v>747</v>
      </c>
      <c r="K47" s="3">
        <f t="shared" si="1"/>
        <v>853</v>
      </c>
      <c r="L47" s="3">
        <f t="shared" si="1"/>
        <v>849</v>
      </c>
      <c r="M47" s="3">
        <f t="shared" si="1"/>
        <v>679</v>
      </c>
      <c r="N47" s="3">
        <f t="shared" si="1"/>
        <v>504</v>
      </c>
      <c r="O47" s="3">
        <f t="shared" si="0"/>
        <v>8939</v>
      </c>
    </row>
    <row r="50" spans="1:15" x14ac:dyDescent="0.25">
      <c r="A50" s="30" t="s">
        <v>72</v>
      </c>
      <c r="B50" s="2">
        <v>335</v>
      </c>
      <c r="C50" s="1">
        <v>616</v>
      </c>
      <c r="D50" s="1">
        <v>675</v>
      </c>
      <c r="E50" s="1">
        <v>829</v>
      </c>
      <c r="F50" s="1">
        <v>745</v>
      </c>
      <c r="G50" s="1">
        <v>787</v>
      </c>
      <c r="H50" s="1">
        <v>776</v>
      </c>
      <c r="I50" s="1">
        <v>544</v>
      </c>
      <c r="J50" s="1">
        <v>747</v>
      </c>
      <c r="K50" s="1">
        <v>853</v>
      </c>
      <c r="L50" s="1">
        <v>849</v>
      </c>
      <c r="M50" s="1">
        <v>679</v>
      </c>
      <c r="N50" s="1">
        <v>504</v>
      </c>
      <c r="O50" s="5">
        <f>SUM(B50:N50)</f>
        <v>8939</v>
      </c>
    </row>
    <row r="52" spans="1:15" s="5" customFormat="1" x14ac:dyDescent="0.25">
      <c r="A52" s="10"/>
      <c r="B52" s="3">
        <f>+B47-B50</f>
        <v>0</v>
      </c>
      <c r="C52" s="3">
        <f>+C47-C50</f>
        <v>0</v>
      </c>
      <c r="D52" s="3">
        <f t="shared" ref="D52:O52" si="2">+D47-D50</f>
        <v>0</v>
      </c>
      <c r="E52" s="3">
        <f t="shared" si="2"/>
        <v>0</v>
      </c>
      <c r="F52" s="3">
        <f t="shared" si="2"/>
        <v>0</v>
      </c>
      <c r="G52" s="3">
        <f t="shared" si="2"/>
        <v>0</v>
      </c>
      <c r="H52" s="3">
        <f t="shared" si="2"/>
        <v>0</v>
      </c>
      <c r="I52" s="3">
        <f t="shared" si="2"/>
        <v>0</v>
      </c>
      <c r="J52" s="3">
        <f t="shared" si="2"/>
        <v>0</v>
      </c>
      <c r="K52" s="3">
        <f t="shared" si="2"/>
        <v>0</v>
      </c>
      <c r="L52" s="3">
        <f t="shared" si="2"/>
        <v>0</v>
      </c>
      <c r="M52" s="3">
        <f t="shared" si="2"/>
        <v>0</v>
      </c>
      <c r="N52" s="3">
        <f t="shared" si="2"/>
        <v>0</v>
      </c>
      <c r="O52" s="3">
        <f t="shared" si="2"/>
        <v>0</v>
      </c>
    </row>
    <row r="54" spans="1:15" x14ac:dyDescent="0.25">
      <c r="A54" s="73" t="s">
        <v>124</v>
      </c>
      <c r="B54" s="73"/>
      <c r="C54" s="73"/>
    </row>
    <row r="56" spans="1:15" ht="30" x14ac:dyDescent="0.25">
      <c r="A56" s="18" t="s">
        <v>137</v>
      </c>
      <c r="B56" s="16" t="s">
        <v>127</v>
      </c>
      <c r="C56" s="18" t="s">
        <v>125</v>
      </c>
    </row>
    <row r="57" spans="1:15" s="2" customFormat="1" ht="21" customHeight="1" x14ac:dyDescent="0.25">
      <c r="A57" s="50" t="s">
        <v>51</v>
      </c>
      <c r="B57" s="37">
        <v>28</v>
      </c>
      <c r="C57" s="38">
        <f>+B57/B64</f>
        <v>3.1323414252153485E-3</v>
      </c>
      <c r="O57" s="3"/>
    </row>
    <row r="58" spans="1:15" s="2" customFormat="1" ht="21" customHeight="1" x14ac:dyDescent="0.25">
      <c r="A58" s="50" t="s">
        <v>52</v>
      </c>
      <c r="B58" s="37">
        <v>27</v>
      </c>
      <c r="C58" s="38">
        <f>+B58/B64</f>
        <v>3.0204720886005147E-3</v>
      </c>
      <c r="O58" s="3"/>
    </row>
    <row r="59" spans="1:15" s="2" customFormat="1" ht="21" customHeight="1" x14ac:dyDescent="0.25">
      <c r="A59" s="50" t="s">
        <v>53</v>
      </c>
      <c r="B59" s="37">
        <v>64</v>
      </c>
      <c r="C59" s="38">
        <f>+B59/B64</f>
        <v>7.159637543349368E-3</v>
      </c>
      <c r="O59" s="3"/>
    </row>
    <row r="60" spans="1:15" s="2" customFormat="1" ht="21" customHeight="1" x14ac:dyDescent="0.25">
      <c r="A60" s="50" t="s">
        <v>57</v>
      </c>
      <c r="B60" s="37">
        <v>7783</v>
      </c>
      <c r="C60" s="38">
        <f>+B60/B64</f>
        <v>0.87067904687325204</v>
      </c>
      <c r="O60" s="3"/>
    </row>
    <row r="61" spans="1:15" s="2" customFormat="1" ht="21" customHeight="1" x14ac:dyDescent="0.25">
      <c r="A61" s="50" t="s">
        <v>60</v>
      </c>
      <c r="B61" s="37">
        <v>815</v>
      </c>
      <c r="C61" s="38">
        <f>+B61/B64</f>
        <v>9.1173509341089601E-2</v>
      </c>
      <c r="O61" s="3"/>
    </row>
    <row r="62" spans="1:15" s="2" customFormat="1" ht="21" customHeight="1" x14ac:dyDescent="0.25">
      <c r="A62" s="50" t="s">
        <v>61</v>
      </c>
      <c r="B62" s="37">
        <v>42</v>
      </c>
      <c r="C62" s="38">
        <f>+B62/B64</f>
        <v>4.6985121378230231E-3</v>
      </c>
      <c r="O62" s="3"/>
    </row>
    <row r="63" spans="1:15" s="2" customFormat="1" ht="21" customHeight="1" x14ac:dyDescent="0.25">
      <c r="A63" s="50" t="s">
        <v>139</v>
      </c>
      <c r="B63" s="37">
        <v>180</v>
      </c>
      <c r="C63" s="38">
        <f>+B63/B64</f>
        <v>2.0136480590670098E-2</v>
      </c>
      <c r="O63" s="3"/>
    </row>
    <row r="64" spans="1:15" s="2" customFormat="1" ht="21" customHeight="1" x14ac:dyDescent="0.25">
      <c r="A64" s="39" t="s">
        <v>128</v>
      </c>
      <c r="B64" s="46">
        <f>SUM(B57:B63)</f>
        <v>8939</v>
      </c>
      <c r="C64" s="47">
        <f>SUM(C57:C63)</f>
        <v>1</v>
      </c>
      <c r="O64" s="3"/>
    </row>
  </sheetData>
  <mergeCells count="1">
    <mergeCell ref="A54:C5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D16" sqref="D16"/>
    </sheetView>
  </sheetViews>
  <sheetFormatPr baseColWidth="10" defaultRowHeight="15" x14ac:dyDescent="0.25"/>
  <cols>
    <col min="1" max="1" width="22" style="1" customWidth="1"/>
    <col min="2" max="2" width="12.5703125" style="1" customWidth="1"/>
    <col min="3" max="3" width="12.5703125" style="2" customWidth="1"/>
    <col min="4" max="14" width="11.42578125" style="2"/>
    <col min="15" max="15" width="11.42578125" style="3"/>
  </cols>
  <sheetData>
    <row r="1" spans="1:15" s="3" customFormat="1" ht="30" x14ac:dyDescent="0.25">
      <c r="A1" s="19"/>
      <c r="B1" s="18" t="s">
        <v>122</v>
      </c>
      <c r="C1" s="17">
        <v>44713</v>
      </c>
      <c r="D1" s="17">
        <v>44743</v>
      </c>
      <c r="E1" s="17">
        <v>44774</v>
      </c>
      <c r="F1" s="17">
        <v>44805</v>
      </c>
      <c r="G1" s="17">
        <v>44835</v>
      </c>
      <c r="H1" s="17">
        <v>44866</v>
      </c>
      <c r="I1" s="17">
        <v>44896</v>
      </c>
      <c r="J1" s="17">
        <v>44927</v>
      </c>
      <c r="K1" s="17">
        <v>44958</v>
      </c>
      <c r="L1" s="17">
        <v>44986</v>
      </c>
      <c r="M1" s="17">
        <v>45017</v>
      </c>
      <c r="N1" s="28" t="s">
        <v>123</v>
      </c>
      <c r="O1" s="16" t="s">
        <v>0</v>
      </c>
    </row>
    <row r="2" spans="1:15" ht="30" x14ac:dyDescent="0.25">
      <c r="A2" s="4" t="s">
        <v>1</v>
      </c>
      <c r="B2" s="34" t="s">
        <v>151</v>
      </c>
      <c r="C2" s="2">
        <v>616</v>
      </c>
      <c r="D2" s="2">
        <v>675</v>
      </c>
      <c r="E2" s="2">
        <v>829</v>
      </c>
      <c r="F2" s="2">
        <v>745</v>
      </c>
      <c r="G2" s="2">
        <v>787</v>
      </c>
      <c r="H2" s="2">
        <v>776</v>
      </c>
      <c r="I2" s="2">
        <v>544</v>
      </c>
      <c r="J2" s="2">
        <v>747</v>
      </c>
      <c r="K2" s="2">
        <v>853</v>
      </c>
      <c r="L2" s="2">
        <v>849</v>
      </c>
      <c r="M2" s="2">
        <v>679</v>
      </c>
      <c r="N2" s="2">
        <v>504</v>
      </c>
      <c r="O2" s="3">
        <f>SUM(C2:N2)</f>
        <v>8604</v>
      </c>
    </row>
    <row r="3" spans="1:15" ht="15.75" thickBot="1" x14ac:dyDescent="0.3"/>
    <row r="4" spans="1:15" ht="20.25" customHeight="1" thickBot="1" x14ac:dyDescent="0.3">
      <c r="A4" s="3" t="s">
        <v>105</v>
      </c>
      <c r="B4" s="3"/>
      <c r="D4" s="77">
        <f>SUM(D2:F2)</f>
        <v>2249</v>
      </c>
      <c r="E4" s="78"/>
      <c r="F4" s="79"/>
      <c r="G4" s="74">
        <f>SUM(G2:I2)</f>
        <v>2107</v>
      </c>
      <c r="H4" s="75"/>
      <c r="I4" s="76"/>
      <c r="J4" s="74">
        <f>SUM(J2:L2)</f>
        <v>2449</v>
      </c>
      <c r="K4" s="75"/>
      <c r="L4" s="76"/>
    </row>
    <row r="7" spans="1:15" x14ac:dyDescent="0.25">
      <c r="A7" s="1" t="s">
        <v>124</v>
      </c>
    </row>
    <row r="9" spans="1:15" ht="37.5" customHeight="1" x14ac:dyDescent="0.25">
      <c r="A9" s="18" t="s">
        <v>1</v>
      </c>
      <c r="B9" s="16" t="s">
        <v>127</v>
      </c>
    </row>
    <row r="10" spans="1:15" s="15" customFormat="1" ht="30" x14ac:dyDescent="0.25">
      <c r="A10" s="51" t="s">
        <v>140</v>
      </c>
      <c r="B10" s="37">
        <f>+O2</f>
        <v>8604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3"/>
    </row>
  </sheetData>
  <mergeCells count="3">
    <mergeCell ref="J4:L4"/>
    <mergeCell ref="D4:F4"/>
    <mergeCell ref="G4:I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opLeftCell="D19" workbookViewId="0">
      <selection activeCell="O23" sqref="O23"/>
    </sheetView>
  </sheetViews>
  <sheetFormatPr baseColWidth="10" defaultRowHeight="15" x14ac:dyDescent="0.25"/>
  <cols>
    <col min="1" max="1" width="21.7109375" style="2" bestFit="1" customWidth="1"/>
    <col min="2" max="2" width="13.140625" style="2" customWidth="1"/>
    <col min="3" max="3" width="12.28515625" style="2" customWidth="1"/>
    <col min="4" max="4" width="14.28515625" style="2" customWidth="1"/>
    <col min="5" max="8" width="11.42578125" style="2"/>
    <col min="9" max="9" width="17.7109375" style="2" customWidth="1"/>
    <col min="10" max="10" width="16" style="2" customWidth="1"/>
    <col min="11" max="11" width="16.85546875" style="2" customWidth="1"/>
    <col min="12" max="14" width="11.42578125" style="2"/>
    <col min="15" max="15" width="11.42578125" style="3"/>
  </cols>
  <sheetData>
    <row r="1" spans="1:15" s="6" customFormat="1" ht="30" x14ac:dyDescent="0.25">
      <c r="A1" s="16"/>
      <c r="B1" s="18" t="s">
        <v>122</v>
      </c>
      <c r="C1" s="17">
        <v>44713</v>
      </c>
      <c r="D1" s="17">
        <v>44743</v>
      </c>
      <c r="E1" s="17">
        <v>44774</v>
      </c>
      <c r="F1" s="17">
        <v>44805</v>
      </c>
      <c r="G1" s="17">
        <v>44835</v>
      </c>
      <c r="H1" s="17">
        <v>44866</v>
      </c>
      <c r="I1" s="17">
        <v>44896</v>
      </c>
      <c r="J1" s="17">
        <v>44927</v>
      </c>
      <c r="K1" s="17">
        <v>44958</v>
      </c>
      <c r="L1" s="17">
        <v>44986</v>
      </c>
      <c r="M1" s="17">
        <v>45017</v>
      </c>
      <c r="N1" s="28" t="s">
        <v>123</v>
      </c>
      <c r="O1" s="16" t="s">
        <v>0</v>
      </c>
    </row>
    <row r="2" spans="1:15" ht="22.5" customHeight="1" x14ac:dyDescent="0.25">
      <c r="A2" s="3" t="s">
        <v>6</v>
      </c>
      <c r="B2" s="34" t="s">
        <v>151</v>
      </c>
      <c r="C2" s="2">
        <v>131</v>
      </c>
      <c r="D2" s="2">
        <v>35</v>
      </c>
      <c r="E2" s="2">
        <v>122</v>
      </c>
      <c r="F2" s="2">
        <v>119</v>
      </c>
      <c r="G2" s="2">
        <v>125</v>
      </c>
      <c r="H2" s="2">
        <v>204</v>
      </c>
      <c r="I2" s="2">
        <v>87</v>
      </c>
      <c r="J2" s="2">
        <v>121</v>
      </c>
      <c r="K2" s="2">
        <v>110</v>
      </c>
      <c r="L2" s="2">
        <v>150</v>
      </c>
      <c r="M2" s="2">
        <v>111</v>
      </c>
      <c r="N2" s="2">
        <v>88</v>
      </c>
      <c r="O2" s="3">
        <f>SUM(B2:N2)</f>
        <v>1403</v>
      </c>
    </row>
    <row r="3" spans="1:15" ht="15.75" thickBot="1" x14ac:dyDescent="0.3"/>
    <row r="4" spans="1:15" ht="21.75" customHeight="1" thickBot="1" x14ac:dyDescent="0.3">
      <c r="A4" s="3" t="s">
        <v>105</v>
      </c>
      <c r="B4" s="3"/>
      <c r="D4" s="74">
        <f>SUM(D2:F2)</f>
        <v>276</v>
      </c>
      <c r="E4" s="75"/>
      <c r="F4" s="76"/>
      <c r="G4" s="74">
        <f>SUM(G2:I2)</f>
        <v>416</v>
      </c>
      <c r="H4" s="75"/>
      <c r="I4" s="76"/>
      <c r="J4" s="74">
        <f>SUM(J2:L2)</f>
        <v>381</v>
      </c>
      <c r="K4" s="75"/>
      <c r="L4" s="76"/>
    </row>
    <row r="12" spans="1:15" ht="15.75" thickBot="1" x14ac:dyDescent="0.3"/>
    <row r="13" spans="1:15" ht="30.75" customHeight="1" thickBot="1" x14ac:dyDescent="0.3">
      <c r="A13" s="80" t="s">
        <v>143</v>
      </c>
      <c r="B13" s="81"/>
      <c r="C13" s="81"/>
      <c r="D13" s="82"/>
    </row>
    <row r="14" spans="1:15" x14ac:dyDescent="0.25">
      <c r="A14" s="52"/>
      <c r="B14" s="53"/>
      <c r="C14" s="53"/>
      <c r="D14" s="54"/>
    </row>
    <row r="15" spans="1:15" ht="15" customHeight="1" x14ac:dyDescent="0.25">
      <c r="A15" s="55" t="s">
        <v>144</v>
      </c>
      <c r="B15" s="93" t="s">
        <v>149</v>
      </c>
      <c r="C15" s="93"/>
      <c r="D15" s="94"/>
    </row>
    <row r="16" spans="1:15" ht="15" customHeight="1" x14ac:dyDescent="0.25">
      <c r="A16" s="55" t="s">
        <v>145</v>
      </c>
      <c r="B16" s="91" t="s">
        <v>150</v>
      </c>
      <c r="C16" s="91"/>
      <c r="D16" s="92"/>
    </row>
    <row r="17" spans="1:12" ht="30.75" customHeight="1" x14ac:dyDescent="0.25">
      <c r="A17" s="95" t="s">
        <v>152</v>
      </c>
      <c r="B17" s="91"/>
      <c r="C17" s="91"/>
      <c r="D17" s="92"/>
    </row>
    <row r="18" spans="1:12" x14ac:dyDescent="0.25">
      <c r="A18" s="56"/>
      <c r="B18" s="57"/>
      <c r="C18" s="57"/>
      <c r="D18" s="58"/>
    </row>
    <row r="19" spans="1:12" ht="26.25" x14ac:dyDescent="0.25">
      <c r="A19" s="59" t="s">
        <v>146</v>
      </c>
      <c r="B19" s="62">
        <v>8604</v>
      </c>
      <c r="C19" s="63"/>
      <c r="D19" s="64">
        <f>B19</f>
        <v>8604</v>
      </c>
    </row>
    <row r="20" spans="1:12" ht="22.5" customHeight="1" x14ac:dyDescent="0.25">
      <c r="A20" s="59" t="s">
        <v>147</v>
      </c>
      <c r="B20" s="62">
        <f>+O2</f>
        <v>1403</v>
      </c>
      <c r="C20" s="63"/>
      <c r="D20" s="64">
        <f>B20</f>
        <v>1403</v>
      </c>
    </row>
    <row r="21" spans="1:12" ht="22.5" customHeight="1" thickBot="1" x14ac:dyDescent="0.3">
      <c r="A21" s="60" t="s">
        <v>148</v>
      </c>
      <c r="B21" s="61"/>
      <c r="C21" s="61"/>
      <c r="D21" s="65">
        <f>D20/D19</f>
        <v>0.16306369130636914</v>
      </c>
    </row>
    <row r="24" spans="1:12" ht="15.75" thickBot="1" x14ac:dyDescent="0.3"/>
    <row r="25" spans="1:12" ht="30.75" customHeight="1" thickBot="1" x14ac:dyDescent="0.3">
      <c r="F25" s="80" t="s">
        <v>163</v>
      </c>
      <c r="G25" s="81"/>
      <c r="H25" s="81"/>
      <c r="I25" s="81"/>
      <c r="J25" s="81"/>
      <c r="K25" s="81"/>
      <c r="L25" s="82"/>
    </row>
    <row r="26" spans="1:12" ht="39" thickBot="1" x14ac:dyDescent="0.3">
      <c r="F26" s="66" t="s">
        <v>153</v>
      </c>
      <c r="G26" s="83" t="s">
        <v>154</v>
      </c>
      <c r="H26" s="84"/>
      <c r="I26" s="85"/>
      <c r="J26" s="72" t="s">
        <v>155</v>
      </c>
      <c r="K26" s="72" t="s">
        <v>156</v>
      </c>
      <c r="L26" s="67" t="s">
        <v>157</v>
      </c>
    </row>
    <row r="27" spans="1:12" ht="60" customHeight="1" thickBot="1" x14ac:dyDescent="0.3">
      <c r="F27" s="69">
        <v>1</v>
      </c>
      <c r="G27" s="86" t="s">
        <v>159</v>
      </c>
      <c r="H27" s="87"/>
      <c r="I27" s="87"/>
      <c r="J27" s="70">
        <v>1</v>
      </c>
      <c r="K27" s="70">
        <v>0</v>
      </c>
      <c r="L27" s="70">
        <v>0</v>
      </c>
    </row>
    <row r="28" spans="1:12" ht="45.75" customHeight="1" thickBot="1" x14ac:dyDescent="0.3">
      <c r="F28" s="69">
        <v>2</v>
      </c>
      <c r="G28" s="86" t="s">
        <v>160</v>
      </c>
      <c r="H28" s="87"/>
      <c r="I28" s="87"/>
      <c r="J28" s="70">
        <v>1</v>
      </c>
      <c r="K28" s="70">
        <v>0</v>
      </c>
      <c r="L28" s="70">
        <v>0</v>
      </c>
    </row>
    <row r="29" spans="1:12" ht="45" customHeight="1" thickBot="1" x14ac:dyDescent="0.3">
      <c r="F29" s="69">
        <v>3</v>
      </c>
      <c r="G29" s="86" t="s">
        <v>161</v>
      </c>
      <c r="H29" s="87"/>
      <c r="I29" s="87"/>
      <c r="J29" s="70">
        <v>1</v>
      </c>
      <c r="K29" s="70">
        <v>0</v>
      </c>
      <c r="L29" s="70">
        <v>0</v>
      </c>
    </row>
    <row r="30" spans="1:12" ht="61.5" customHeight="1" thickBot="1" x14ac:dyDescent="0.3">
      <c r="F30" s="69">
        <v>4</v>
      </c>
      <c r="G30" s="86" t="s">
        <v>162</v>
      </c>
      <c r="H30" s="87"/>
      <c r="I30" s="87"/>
      <c r="J30" s="71">
        <v>1</v>
      </c>
      <c r="K30" s="71">
        <v>0</v>
      </c>
      <c r="L30" s="71">
        <v>0</v>
      </c>
    </row>
    <row r="31" spans="1:12" ht="33.75" customHeight="1" thickBot="1" x14ac:dyDescent="0.3">
      <c r="F31" s="88" t="s">
        <v>158</v>
      </c>
      <c r="G31" s="89"/>
      <c r="H31" s="89"/>
      <c r="I31" s="90"/>
      <c r="J31" s="68">
        <v>1</v>
      </c>
      <c r="K31" s="68">
        <v>0</v>
      </c>
      <c r="L31" s="68">
        <v>0</v>
      </c>
    </row>
  </sheetData>
  <mergeCells count="14">
    <mergeCell ref="J4:L4"/>
    <mergeCell ref="D4:F4"/>
    <mergeCell ref="G4:I4"/>
    <mergeCell ref="G30:I30"/>
    <mergeCell ref="F31:I31"/>
    <mergeCell ref="B16:D16"/>
    <mergeCell ref="A13:D13"/>
    <mergeCell ref="B15:D15"/>
    <mergeCell ref="A17:D17"/>
    <mergeCell ref="F25:L25"/>
    <mergeCell ref="G26:I26"/>
    <mergeCell ref="G27:I27"/>
    <mergeCell ref="G28:I28"/>
    <mergeCell ref="G29:I29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B4" sqref="B4"/>
    </sheetView>
  </sheetViews>
  <sheetFormatPr baseColWidth="10" defaultRowHeight="15" x14ac:dyDescent="0.25"/>
  <cols>
    <col min="1" max="1" width="21.7109375" style="2" bestFit="1" customWidth="1"/>
    <col min="2" max="2" width="14.28515625" style="2" customWidth="1"/>
    <col min="3" max="14" width="11.42578125" style="2"/>
    <col min="15" max="15" width="11.42578125" style="3"/>
  </cols>
  <sheetData>
    <row r="1" spans="1:15" s="6" customFormat="1" ht="30" x14ac:dyDescent="0.25">
      <c r="A1" s="16"/>
      <c r="B1" s="18" t="s">
        <v>122</v>
      </c>
      <c r="C1" s="17">
        <v>44713</v>
      </c>
      <c r="D1" s="17">
        <v>44743</v>
      </c>
      <c r="E1" s="17">
        <v>44774</v>
      </c>
      <c r="F1" s="17">
        <v>44805</v>
      </c>
      <c r="G1" s="17">
        <v>44835</v>
      </c>
      <c r="H1" s="17">
        <v>44866</v>
      </c>
      <c r="I1" s="17">
        <v>44896</v>
      </c>
      <c r="J1" s="17">
        <v>44927</v>
      </c>
      <c r="K1" s="17">
        <v>44958</v>
      </c>
      <c r="L1" s="17">
        <v>44986</v>
      </c>
      <c r="M1" s="17">
        <v>45017</v>
      </c>
      <c r="N1" s="28" t="s">
        <v>123</v>
      </c>
      <c r="O1" s="16" t="s">
        <v>0</v>
      </c>
    </row>
    <row r="2" spans="1:15" ht="22.5" customHeight="1" x14ac:dyDescent="0.25">
      <c r="A2" s="3" t="s">
        <v>7</v>
      </c>
      <c r="B2" s="33">
        <v>82</v>
      </c>
      <c r="C2" s="2">
        <v>124</v>
      </c>
      <c r="D2" s="2">
        <v>131</v>
      </c>
      <c r="E2" s="2">
        <v>142</v>
      </c>
      <c r="F2" s="2">
        <v>129</v>
      </c>
      <c r="G2" s="2">
        <v>130</v>
      </c>
      <c r="H2" s="2">
        <v>150</v>
      </c>
      <c r="I2" s="2">
        <v>106</v>
      </c>
      <c r="J2" s="2">
        <v>118</v>
      </c>
      <c r="K2" s="2">
        <v>178</v>
      </c>
      <c r="L2" s="2">
        <v>163</v>
      </c>
      <c r="M2" s="2">
        <v>147</v>
      </c>
      <c r="N2" s="2">
        <v>97</v>
      </c>
      <c r="O2" s="3">
        <f>SUM(B2:N2)</f>
        <v>1697</v>
      </c>
    </row>
    <row r="3" spans="1:15" ht="15.75" thickBot="1" x14ac:dyDescent="0.3"/>
    <row r="4" spans="1:15" ht="21.75" customHeight="1" thickBot="1" x14ac:dyDescent="0.3">
      <c r="A4" s="3" t="s">
        <v>105</v>
      </c>
      <c r="B4" s="3"/>
      <c r="D4" s="74">
        <f>SUM(D2:F2)</f>
        <v>402</v>
      </c>
      <c r="E4" s="75"/>
      <c r="F4" s="76"/>
      <c r="G4" s="74">
        <f>SUM(G2:I2)</f>
        <v>386</v>
      </c>
      <c r="H4" s="75"/>
      <c r="I4" s="76"/>
      <c r="J4" s="74">
        <f>SUM(J2:L2)</f>
        <v>459</v>
      </c>
      <c r="K4" s="75"/>
      <c r="L4" s="76"/>
    </row>
    <row r="9" spans="1:15" ht="26.25" customHeight="1" x14ac:dyDescent="0.25">
      <c r="A9" s="18" t="s">
        <v>141</v>
      </c>
      <c r="B9" s="16" t="s">
        <v>127</v>
      </c>
    </row>
    <row r="10" spans="1:15" ht="30" x14ac:dyDescent="0.25">
      <c r="A10" s="51" t="s">
        <v>142</v>
      </c>
      <c r="B10" s="37">
        <v>1697</v>
      </c>
    </row>
  </sheetData>
  <mergeCells count="3">
    <mergeCell ref="J4:L4"/>
    <mergeCell ref="D4:F4"/>
    <mergeCell ref="G4:I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="110" zoomScaleNormal="110" workbookViewId="0">
      <selection activeCell="D16" sqref="D16"/>
    </sheetView>
  </sheetViews>
  <sheetFormatPr baseColWidth="10" defaultRowHeight="21.95" customHeight="1" x14ac:dyDescent="0.25"/>
  <cols>
    <col min="1" max="1" width="37.5703125" style="23" bestFit="1" customWidth="1"/>
    <col min="2" max="2" width="11.42578125" style="23"/>
    <col min="3" max="13" width="11.42578125" style="21"/>
    <col min="14" max="16384" width="11.42578125" style="23"/>
  </cols>
  <sheetData>
    <row r="1" spans="1:13" ht="21.95" customHeight="1" x14ac:dyDescent="0.25">
      <c r="A1" s="18" t="s">
        <v>108</v>
      </c>
      <c r="B1" s="17">
        <v>44743</v>
      </c>
      <c r="C1" s="17">
        <v>44774</v>
      </c>
      <c r="D1" s="17">
        <v>44805</v>
      </c>
      <c r="E1" s="17">
        <v>44835</v>
      </c>
      <c r="F1" s="17">
        <v>44866</v>
      </c>
      <c r="G1" s="17">
        <v>44896</v>
      </c>
      <c r="H1" s="17">
        <v>44927</v>
      </c>
      <c r="I1" s="17">
        <v>44958</v>
      </c>
      <c r="J1" s="17">
        <v>44986</v>
      </c>
      <c r="K1" s="17">
        <v>45017</v>
      </c>
      <c r="L1" s="17">
        <v>45047</v>
      </c>
      <c r="M1" s="16" t="s">
        <v>0</v>
      </c>
    </row>
    <row r="2" spans="1:13" ht="21.95" customHeight="1" x14ac:dyDescent="0.25">
      <c r="A2" s="24" t="s">
        <v>111</v>
      </c>
      <c r="B2" s="21">
        <v>48</v>
      </c>
      <c r="C2" s="21">
        <v>48</v>
      </c>
      <c r="D2" s="21">
        <v>40</v>
      </c>
      <c r="E2" s="21">
        <v>36</v>
      </c>
      <c r="F2" s="21">
        <v>58</v>
      </c>
      <c r="G2" s="21">
        <v>46</v>
      </c>
      <c r="H2" s="21">
        <v>54</v>
      </c>
      <c r="I2" s="21">
        <v>77</v>
      </c>
      <c r="J2" s="21">
        <v>68</v>
      </c>
      <c r="K2" s="21">
        <v>67</v>
      </c>
      <c r="M2" s="22">
        <f t="shared" ref="M2:M7" si="0">SUM(B2:L2)</f>
        <v>542</v>
      </c>
    </row>
    <row r="3" spans="1:13" ht="21.95" customHeight="1" x14ac:dyDescent="0.25">
      <c r="A3" s="24" t="s">
        <v>110</v>
      </c>
      <c r="B3" s="21">
        <v>25</v>
      </c>
      <c r="C3" s="21">
        <v>36</v>
      </c>
      <c r="D3" s="21">
        <v>33</v>
      </c>
      <c r="E3" s="21">
        <v>27</v>
      </c>
      <c r="F3" s="21">
        <v>40</v>
      </c>
      <c r="G3" s="21">
        <v>34</v>
      </c>
      <c r="H3" s="21">
        <v>33</v>
      </c>
      <c r="I3" s="21">
        <v>47</v>
      </c>
      <c r="J3" s="21">
        <v>36</v>
      </c>
      <c r="K3" s="21">
        <v>29</v>
      </c>
      <c r="M3" s="22">
        <f>SUM(B3:L3)</f>
        <v>340</v>
      </c>
    </row>
    <row r="4" spans="1:13" ht="21.95" customHeight="1" x14ac:dyDescent="0.25">
      <c r="A4" s="24" t="s">
        <v>112</v>
      </c>
      <c r="B4" s="21">
        <v>21</v>
      </c>
      <c r="C4" s="21">
        <v>18</v>
      </c>
      <c r="D4" s="21">
        <v>13</v>
      </c>
      <c r="E4" s="21">
        <v>20</v>
      </c>
      <c r="F4" s="21">
        <v>16</v>
      </c>
      <c r="G4" s="21">
        <v>8</v>
      </c>
      <c r="H4" s="21">
        <v>11</v>
      </c>
      <c r="I4" s="21">
        <v>18</v>
      </c>
      <c r="J4" s="21">
        <v>15</v>
      </c>
      <c r="K4" s="21">
        <v>14</v>
      </c>
      <c r="M4" s="22">
        <f t="shared" si="0"/>
        <v>154</v>
      </c>
    </row>
    <row r="5" spans="1:13" ht="21.95" customHeight="1" x14ac:dyDescent="0.25">
      <c r="A5" s="24" t="s">
        <v>109</v>
      </c>
      <c r="B5" s="25">
        <v>15</v>
      </c>
      <c r="C5" s="21">
        <v>29</v>
      </c>
      <c r="D5" s="21">
        <v>25</v>
      </c>
      <c r="E5" s="21">
        <v>22</v>
      </c>
      <c r="F5" s="21">
        <v>21</v>
      </c>
      <c r="G5" s="21">
        <v>7</v>
      </c>
      <c r="H5" s="21">
        <v>11</v>
      </c>
      <c r="I5" s="21">
        <v>18</v>
      </c>
      <c r="J5" s="21">
        <v>14</v>
      </c>
      <c r="K5" s="21">
        <v>9</v>
      </c>
      <c r="M5" s="22">
        <f>SUM(B5:L5)</f>
        <v>171</v>
      </c>
    </row>
    <row r="6" spans="1:13" ht="21.95" customHeight="1" x14ac:dyDescent="0.25">
      <c r="A6" s="24" t="s">
        <v>113</v>
      </c>
      <c r="B6" s="21">
        <v>2</v>
      </c>
      <c r="C6" s="21">
        <v>2</v>
      </c>
      <c r="D6" s="21">
        <v>1</v>
      </c>
      <c r="E6" s="21">
        <v>1</v>
      </c>
      <c r="F6" s="21">
        <v>1</v>
      </c>
      <c r="G6" s="21">
        <v>1</v>
      </c>
      <c r="H6" s="21">
        <v>2</v>
      </c>
      <c r="I6" s="21">
        <v>3</v>
      </c>
      <c r="J6" s="21">
        <v>4</v>
      </c>
      <c r="K6" s="21">
        <v>2</v>
      </c>
      <c r="M6" s="22">
        <f t="shared" si="0"/>
        <v>19</v>
      </c>
    </row>
    <row r="7" spans="1:13" ht="21.95" customHeight="1" x14ac:dyDescent="0.25">
      <c r="A7" s="24" t="s">
        <v>114</v>
      </c>
      <c r="B7" s="25">
        <v>3</v>
      </c>
      <c r="C7" s="21">
        <v>1</v>
      </c>
      <c r="D7" s="21">
        <v>2</v>
      </c>
      <c r="J7" s="21">
        <v>1</v>
      </c>
      <c r="M7" s="22">
        <f t="shared" si="0"/>
        <v>7</v>
      </c>
    </row>
    <row r="8" spans="1:13" ht="21.95" customHeight="1" x14ac:dyDescent="0.25">
      <c r="A8" s="26" t="s">
        <v>115</v>
      </c>
      <c r="B8" s="20">
        <f t="shared" ref="B8:M8" si="1">SUM(B2:B7)</f>
        <v>114</v>
      </c>
      <c r="C8" s="20">
        <f t="shared" si="1"/>
        <v>134</v>
      </c>
      <c r="D8" s="20">
        <f t="shared" si="1"/>
        <v>114</v>
      </c>
      <c r="E8" s="20">
        <f t="shared" si="1"/>
        <v>106</v>
      </c>
      <c r="F8" s="20">
        <f t="shared" si="1"/>
        <v>136</v>
      </c>
      <c r="G8" s="20">
        <f t="shared" si="1"/>
        <v>96</v>
      </c>
      <c r="H8" s="20">
        <f t="shared" si="1"/>
        <v>111</v>
      </c>
      <c r="I8" s="20">
        <f t="shared" si="1"/>
        <v>163</v>
      </c>
      <c r="J8" s="20">
        <f t="shared" si="1"/>
        <v>138</v>
      </c>
      <c r="K8" s="20">
        <f t="shared" si="1"/>
        <v>121</v>
      </c>
      <c r="L8" s="20">
        <f t="shared" si="1"/>
        <v>0</v>
      </c>
      <c r="M8" s="20">
        <f t="shared" si="1"/>
        <v>1233</v>
      </c>
    </row>
    <row r="9" spans="1:13" ht="21.95" customHeight="1" x14ac:dyDescent="0.25">
      <c r="A9" s="27"/>
      <c r="B9" s="21"/>
    </row>
    <row r="10" spans="1:13" ht="21.95" customHeight="1" x14ac:dyDescent="0.25">
      <c r="A10" s="26" t="s">
        <v>116</v>
      </c>
      <c r="B10" s="20">
        <v>17</v>
      </c>
      <c r="C10" s="20">
        <v>8</v>
      </c>
      <c r="D10" s="20">
        <v>15</v>
      </c>
      <c r="E10" s="20">
        <v>24</v>
      </c>
      <c r="F10" s="20">
        <v>14</v>
      </c>
      <c r="G10" s="20">
        <v>10</v>
      </c>
      <c r="H10" s="20">
        <v>7</v>
      </c>
      <c r="I10" s="20">
        <v>15</v>
      </c>
      <c r="J10" s="20">
        <v>25</v>
      </c>
      <c r="K10" s="20">
        <v>26</v>
      </c>
      <c r="L10" s="20"/>
      <c r="M10" s="20"/>
    </row>
    <row r="11" spans="1:13" ht="21.95" customHeight="1" x14ac:dyDescent="0.25">
      <c r="A11" s="27"/>
    </row>
    <row r="12" spans="1:13" ht="21.95" customHeight="1" x14ac:dyDescent="0.25">
      <c r="A12" s="26" t="s">
        <v>117</v>
      </c>
      <c r="B12" s="20">
        <f>+B8+B10</f>
        <v>131</v>
      </c>
      <c r="C12" s="20">
        <f t="shared" ref="C12:M12" si="2">+C8+C10</f>
        <v>142</v>
      </c>
      <c r="D12" s="20">
        <f t="shared" si="2"/>
        <v>129</v>
      </c>
      <c r="E12" s="20">
        <f t="shared" si="2"/>
        <v>130</v>
      </c>
      <c r="F12" s="20">
        <f t="shared" si="2"/>
        <v>150</v>
      </c>
      <c r="G12" s="20">
        <f t="shared" si="2"/>
        <v>106</v>
      </c>
      <c r="H12" s="20">
        <f t="shared" si="2"/>
        <v>118</v>
      </c>
      <c r="I12" s="20">
        <f t="shared" si="2"/>
        <v>178</v>
      </c>
      <c r="J12" s="20">
        <f t="shared" si="2"/>
        <v>163</v>
      </c>
      <c r="K12" s="20">
        <f t="shared" si="2"/>
        <v>147</v>
      </c>
      <c r="L12" s="20">
        <f t="shared" si="2"/>
        <v>0</v>
      </c>
      <c r="M12" s="20">
        <f t="shared" si="2"/>
        <v>1233</v>
      </c>
    </row>
    <row r="15" spans="1:13" ht="21.95" customHeight="1" x14ac:dyDescent="0.25">
      <c r="B15" s="2"/>
      <c r="C15" s="2"/>
      <c r="D15" s="2"/>
      <c r="E15" s="2"/>
      <c r="F15" s="2"/>
      <c r="G15" s="2"/>
      <c r="H15" s="2"/>
      <c r="I15" s="2"/>
      <c r="J1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TipoConsulta</vt:lpstr>
      <vt:lpstr>Genero</vt:lpstr>
      <vt:lpstr>Condic.Social</vt:lpstr>
      <vt:lpstr>RangoEdad</vt:lpstr>
      <vt:lpstr>Municipio</vt:lpstr>
      <vt:lpstr>Atenciones</vt:lpstr>
      <vt:lpstr>Encuestas</vt:lpstr>
      <vt:lpstr>Tutelas</vt:lpstr>
      <vt:lpstr>Tutelas x EPS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30348662</dc:creator>
  <cp:lastModifiedBy>Lina Marcela Cano Hoyos</cp:lastModifiedBy>
  <dcterms:created xsi:type="dcterms:W3CDTF">2023-02-07T13:34:33Z</dcterms:created>
  <dcterms:modified xsi:type="dcterms:W3CDTF">2023-06-15T20:27:05Z</dcterms:modified>
</cp:coreProperties>
</file>