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FORMACION 70,000,000" sheetId="2" r:id="rId1"/>
    <sheet name="BIENESTAR 80,000,000" sheetId="1" r:id="rId2"/>
    <sheet name="REPRESENTACION 6,000,000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/>
  <c r="E47"/>
  <c r="E34"/>
  <c r="E24"/>
  <c r="E9"/>
  <c r="I53"/>
  <c r="F26" i="1"/>
  <c r="D49" i="2"/>
  <c r="D45"/>
  <c r="D41"/>
  <c r="D40"/>
  <c r="D39"/>
  <c r="D38"/>
  <c r="D33"/>
  <c r="D32"/>
  <c r="D22"/>
  <c r="D19"/>
  <c r="D18"/>
  <c r="D17"/>
  <c r="D16"/>
  <c r="D15"/>
  <c r="D14"/>
  <c r="D13"/>
  <c r="D7"/>
  <c r="D3"/>
  <c r="E20" i="1"/>
  <c r="D19"/>
  <c r="D18"/>
  <c r="D16"/>
  <c r="D15"/>
  <c r="D14"/>
  <c r="E10"/>
  <c r="D9"/>
  <c r="D8"/>
  <c r="D7"/>
  <c r="D6"/>
  <c r="D4"/>
  <c r="D5"/>
  <c r="D3"/>
  <c r="D13" i="3"/>
  <c r="D12"/>
  <c r="D10"/>
  <c r="D11"/>
  <c r="D9"/>
  <c r="D4"/>
  <c r="D5"/>
  <c r="D6"/>
  <c r="D7"/>
  <c r="D8"/>
  <c r="D3"/>
  <c r="D22" i="1" l="1"/>
  <c r="D24" s="1"/>
  <c r="D23" s="1"/>
  <c r="D53" i="2"/>
  <c r="D52"/>
  <c r="D51"/>
  <c r="D50"/>
  <c r="D25" i="1" l="1"/>
  <c r="D26" s="1"/>
  <c r="D44" i="2"/>
  <c r="D43"/>
  <c r="D34"/>
  <c r="D30"/>
  <c r="D28"/>
  <c r="D23"/>
  <c r="D21"/>
  <c r="D20"/>
  <c r="D5"/>
  <c r="D4"/>
  <c r="D42"/>
  <c r="D29"/>
  <c r="F13" i="3" l="1"/>
  <c r="D8" i="2"/>
  <c r="D9" s="1"/>
  <c r="D6"/>
  <c r="D20" i="1"/>
  <c r="D17"/>
  <c r="I4" i="2"/>
  <c r="I3"/>
  <c r="I5" s="1"/>
  <c r="I7" s="1"/>
  <c r="I8" l="1"/>
  <c r="I9" s="1"/>
  <c r="I6"/>
  <c r="D46"/>
  <c r="D47" s="1"/>
  <c r="D31"/>
  <c r="D24"/>
  <c r="D10" i="1" l="1"/>
</calcChain>
</file>

<file path=xl/sharedStrings.xml><?xml version="1.0" encoding="utf-8"?>
<sst xmlns="http://schemas.openxmlformats.org/spreadsheetml/2006/main" count="126" uniqueCount="43">
  <si>
    <t>REQUERIMIENTO</t>
  </si>
  <si>
    <t>CANTIDAD</t>
  </si>
  <si>
    <t>VALOR UNI</t>
  </si>
  <si>
    <t>VALOR TOTAL</t>
  </si>
  <si>
    <t>SUBTOTAL</t>
  </si>
  <si>
    <t>COSTOS INDIRECTO: Deducciones de ley y manejo administrativo de la actividad</t>
  </si>
  <si>
    <t xml:space="preserve">subtotal </t>
  </si>
  <si>
    <t>IVA</t>
  </si>
  <si>
    <t>TOTAL</t>
  </si>
  <si>
    <t>CONTRATO: PM04-2022</t>
  </si>
  <si>
    <t>CONTRATO: PM03-2022</t>
  </si>
  <si>
    <t>CONTRATO: PM05-2022</t>
  </si>
  <si>
    <r>
      <t xml:space="preserve">EVENTO: </t>
    </r>
    <r>
      <rPr>
        <sz val="11"/>
        <color theme="1"/>
        <rFont val="Arial"/>
        <family val="2"/>
      </rPr>
      <t>Apoyo logistico jornada de bienestar laboral - cumpleaños servidores mes de enero 2022</t>
    </r>
    <r>
      <rPr>
        <b/>
        <sz val="11"/>
        <color theme="1"/>
        <rFont val="Arial"/>
        <family val="2"/>
      </rPr>
      <t xml:space="preserve">
</t>
    </r>
  </si>
  <si>
    <t>Torta refrigerada</t>
  </si>
  <si>
    <t>Decoracion</t>
  </si>
  <si>
    <t>Personal logistico</t>
  </si>
  <si>
    <t>Implementos de ferreteria</t>
  </si>
  <si>
    <t>Pines de reconocimiento</t>
  </si>
  <si>
    <t>Personal Logiatico</t>
  </si>
  <si>
    <r>
      <t xml:space="preserve">EVENTO: </t>
    </r>
    <r>
      <rPr>
        <sz val="11"/>
        <color theme="1"/>
        <rFont val="Arial"/>
        <family val="2"/>
      </rPr>
      <t>Apoyo logistico Apertura Concurso de Oratoria 2022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</si>
  <si>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Posesion Personeros Estudiantiles 2022</t>
    </r>
    <r>
      <rPr>
        <b/>
        <sz val="11"/>
        <color theme="1"/>
        <rFont val="Arial"/>
        <family val="2"/>
      </rPr>
      <t xml:space="preserve">
</t>
    </r>
  </si>
  <si>
    <t xml:space="preserve">Refrigerios empacados </t>
  </si>
  <si>
    <t>Tablones con mantel y sobre mantel</t>
  </si>
  <si>
    <t>Afiches tamaño tabloide a color</t>
  </si>
  <si>
    <t xml:space="preserve">Pendones full color </t>
  </si>
  <si>
    <t>Plegables tamaño carta a color</t>
  </si>
  <si>
    <t xml:space="preserve">Botellas de agua </t>
  </si>
  <si>
    <r>
      <t xml:space="preserve">EVENTO: </t>
    </r>
    <r>
      <rPr>
        <sz val="11"/>
        <color theme="1"/>
        <rFont val="Arial"/>
        <family val="2"/>
      </rPr>
      <t>Apoyo logistico Evento Oratoria</t>
    </r>
    <r>
      <rPr>
        <b/>
        <sz val="11"/>
        <color theme="1"/>
        <rFont val="Arial"/>
        <family val="2"/>
      </rPr>
      <t xml:space="preserve">
</t>
    </r>
  </si>
  <si>
    <r>
      <t xml:space="preserve">EVENTO: </t>
    </r>
    <r>
      <rPr>
        <sz val="11"/>
        <color theme="1"/>
        <rFont val="Arial"/>
        <family val="2"/>
      </rPr>
      <t>Apoyo logistico para el evento de Dia Nacional de a Memoria y la Solidaridad con las victimas del conflicto armado</t>
    </r>
    <r>
      <rPr>
        <b/>
        <sz val="11"/>
        <color theme="1"/>
        <rFont val="Arial"/>
        <family val="2"/>
      </rPr>
      <t xml:space="preserve">
</t>
    </r>
  </si>
  <si>
    <t>Velas con pilas</t>
  </si>
  <si>
    <t>Espejos 35cm x 25cm</t>
  </si>
  <si>
    <t>Carpa 4x4 con cerramiento oscuro</t>
  </si>
  <si>
    <t>Sillas rimax</t>
  </si>
  <si>
    <r>
      <t xml:space="preserve">EVENTO: </t>
    </r>
    <r>
      <rPr>
        <sz val="11"/>
        <color theme="1"/>
        <rFont val="Arial"/>
        <family val="2"/>
      </rPr>
      <t>Apoyo logistico Evento dia de la Mujer</t>
    </r>
    <r>
      <rPr>
        <b/>
        <sz val="11"/>
        <color theme="1"/>
        <rFont val="Arial"/>
        <family val="2"/>
      </rPr>
      <t xml:space="preserve">
</t>
    </r>
  </si>
  <si>
    <t>Kit productos femeninos</t>
  </si>
  <si>
    <r>
      <t xml:space="preserve">EVENTO: </t>
    </r>
    <r>
      <rPr>
        <sz val="11"/>
        <color theme="1"/>
        <rFont val="Arial"/>
        <family val="2"/>
      </rPr>
      <t>Apoyo logistico Comité Primario Personeria de Itagui</t>
    </r>
    <r>
      <rPr>
        <b/>
        <sz val="11"/>
        <color theme="1"/>
        <rFont val="Arial"/>
        <family val="2"/>
      </rPr>
      <t xml:space="preserve">
</t>
    </r>
  </si>
  <si>
    <t>Desayunos servidos a la mesa</t>
  </si>
  <si>
    <t>Almuerzos servidos a la mesa</t>
  </si>
  <si>
    <t>Menaje desayuno</t>
  </si>
  <si>
    <t>Menaje Almuerzos</t>
  </si>
  <si>
    <t>Servicio de mesero</t>
  </si>
  <si>
    <t>Personal Logistico</t>
  </si>
  <si>
    <t xml:space="preserve"> 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</si>
</sst>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6" xfId="1" applyNumberFormat="1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/>
    </xf>
    <xf numFmtId="165" fontId="3" fillId="0" borderId="7" xfId="1" applyNumberFormat="1" applyFont="1" applyBorder="1"/>
    <xf numFmtId="165" fontId="3" fillId="0" borderId="13" xfId="1" applyNumberFormat="1" applyFont="1" applyBorder="1"/>
    <xf numFmtId="0" fontId="4" fillId="0" borderId="5" xfId="0" applyFont="1" applyBorder="1" applyAlignment="1">
      <alignment horizontal="left"/>
    </xf>
    <xf numFmtId="165" fontId="4" fillId="0" borderId="6" xfId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5" fontId="3" fillId="2" borderId="7" xfId="1" applyNumberFormat="1" applyFont="1" applyFill="1" applyBorder="1"/>
    <xf numFmtId="165" fontId="3" fillId="2" borderId="13" xfId="1" applyNumberFormat="1" applyFont="1" applyFill="1" applyBorder="1"/>
    <xf numFmtId="16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165" fontId="0" fillId="0" borderId="0" xfId="0" applyNumberFormat="1"/>
    <xf numFmtId="165" fontId="0" fillId="3" borderId="0" xfId="0" applyNumberFormat="1" applyFill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29" workbookViewId="0">
      <selection activeCell="E53" sqref="E53"/>
    </sheetView>
  </sheetViews>
  <sheetFormatPr baseColWidth="10" defaultRowHeight="15"/>
  <cols>
    <col min="1" max="1" width="31.7109375" customWidth="1"/>
    <col min="2" max="2" width="11.85546875" bestFit="1" customWidth="1"/>
    <col min="3" max="3" width="14.42578125" bestFit="1" customWidth="1"/>
    <col min="4" max="4" width="17.42578125" bestFit="1" customWidth="1"/>
    <col min="5" max="5" width="13" bestFit="1" customWidth="1"/>
    <col min="6" max="6" width="25" bestFit="1" customWidth="1"/>
    <col min="8" max="8" width="13.28515625" bestFit="1" customWidth="1"/>
    <col min="9" max="9" width="17.42578125" bestFit="1" customWidth="1"/>
  </cols>
  <sheetData>
    <row r="1" spans="1:9" ht="42.75" customHeight="1">
      <c r="A1" s="1" t="s">
        <v>20</v>
      </c>
      <c r="B1" s="41" t="s">
        <v>10</v>
      </c>
      <c r="C1" s="42"/>
      <c r="D1" s="43"/>
      <c r="E1">
        <v>70000000</v>
      </c>
    </row>
    <row r="2" spans="1:9">
      <c r="A2" s="2" t="s">
        <v>0</v>
      </c>
      <c r="B2" s="3" t="s">
        <v>1</v>
      </c>
      <c r="C2" s="3" t="s">
        <v>2</v>
      </c>
      <c r="D2" s="4" t="s">
        <v>3</v>
      </c>
      <c r="F2" s="16" t="s">
        <v>0</v>
      </c>
      <c r="G2" s="17" t="s">
        <v>1</v>
      </c>
      <c r="H2" s="17" t="s">
        <v>2</v>
      </c>
      <c r="I2" s="18" t="s">
        <v>3</v>
      </c>
    </row>
    <row r="3" spans="1:9">
      <c r="A3" s="5" t="s">
        <v>17</v>
      </c>
      <c r="B3" s="6">
        <v>20</v>
      </c>
      <c r="C3" s="7">
        <v>26400</v>
      </c>
      <c r="D3" s="8">
        <f>+B3*C3</f>
        <v>528000</v>
      </c>
      <c r="F3" s="19" t="s">
        <v>16</v>
      </c>
      <c r="G3" s="20">
        <v>1</v>
      </c>
      <c r="H3" s="21">
        <v>1422000</v>
      </c>
      <c r="I3" s="22">
        <f>+G3*H3</f>
        <v>1422000</v>
      </c>
    </row>
    <row r="4" spans="1:9">
      <c r="A4" s="5" t="s">
        <v>18</v>
      </c>
      <c r="B4" s="9">
        <v>1</v>
      </c>
      <c r="C4" s="10">
        <v>50000</v>
      </c>
      <c r="D4" s="8">
        <f>+B4*C4</f>
        <v>50000</v>
      </c>
      <c r="F4" s="19" t="s">
        <v>15</v>
      </c>
      <c r="G4" s="20">
        <v>1</v>
      </c>
      <c r="H4" s="21">
        <v>50000</v>
      </c>
      <c r="I4" s="22">
        <f t="shared" ref="I4" si="0">+G4*H4</f>
        <v>50000</v>
      </c>
    </row>
    <row r="5" spans="1:9">
      <c r="A5" s="44" t="s">
        <v>4</v>
      </c>
      <c r="B5" s="45"/>
      <c r="C5" s="46"/>
      <c r="D5" s="12">
        <f>SUM(D3:D4)</f>
        <v>578000</v>
      </c>
      <c r="F5" s="54" t="s">
        <v>4</v>
      </c>
      <c r="G5" s="55"/>
      <c r="H5" s="56"/>
      <c r="I5" s="23">
        <f>SUM(I3:I4)</f>
        <v>1472000</v>
      </c>
    </row>
    <row r="6" spans="1:9">
      <c r="A6" s="47" t="s">
        <v>5</v>
      </c>
      <c r="B6" s="48"/>
      <c r="C6" s="48"/>
      <c r="D6" s="12">
        <f>D7-D5</f>
        <v>144500</v>
      </c>
      <c r="F6" s="57" t="s">
        <v>5</v>
      </c>
      <c r="G6" s="58"/>
      <c r="H6" s="58"/>
      <c r="I6" s="23">
        <f>I7-I5</f>
        <v>368000</v>
      </c>
    </row>
    <row r="7" spans="1:9">
      <c r="A7" s="49" t="s">
        <v>6</v>
      </c>
      <c r="B7" s="50"/>
      <c r="C7" s="51"/>
      <c r="D7" s="12">
        <f>D5/0.8</f>
        <v>722500</v>
      </c>
      <c r="F7" s="59" t="s">
        <v>6</v>
      </c>
      <c r="G7" s="60"/>
      <c r="H7" s="61"/>
      <c r="I7" s="23">
        <f>I5/0.8</f>
        <v>1840000</v>
      </c>
    </row>
    <row r="8" spans="1:9">
      <c r="A8" s="52" t="s">
        <v>7</v>
      </c>
      <c r="B8" s="53"/>
      <c r="C8" s="53"/>
      <c r="D8" s="12">
        <f>D7*19%</f>
        <v>137275</v>
      </c>
      <c r="F8" s="62" t="s">
        <v>7</v>
      </c>
      <c r="G8" s="63"/>
      <c r="H8" s="63"/>
      <c r="I8" s="23">
        <f>I7*19%</f>
        <v>349600</v>
      </c>
    </row>
    <row r="9" spans="1:9" ht="15.75" thickBot="1">
      <c r="A9" s="39" t="s">
        <v>8</v>
      </c>
      <c r="B9" s="40"/>
      <c r="C9" s="40"/>
      <c r="D9" s="13">
        <f>SUM(D7:D8)</f>
        <v>859775</v>
      </c>
      <c r="E9" s="37">
        <f>E1-D9</f>
        <v>69140225</v>
      </c>
      <c r="F9" s="64" t="s">
        <v>8</v>
      </c>
      <c r="G9" s="65"/>
      <c r="H9" s="65"/>
      <c r="I9" s="24">
        <f>SUM(I7:I8)</f>
        <v>2189600</v>
      </c>
    </row>
    <row r="10" spans="1:9" ht="15.75" thickBot="1"/>
    <row r="11" spans="1:9" ht="44.25" customHeight="1">
      <c r="A11" s="1" t="s">
        <v>19</v>
      </c>
      <c r="B11" s="41" t="s">
        <v>10</v>
      </c>
      <c r="C11" s="42"/>
      <c r="D11" s="43"/>
    </row>
    <row r="12" spans="1:9">
      <c r="A12" s="2" t="s">
        <v>0</v>
      </c>
      <c r="B12" s="3" t="s">
        <v>1</v>
      </c>
      <c r="C12" s="3" t="s">
        <v>2</v>
      </c>
      <c r="D12" s="4" t="s">
        <v>3</v>
      </c>
    </row>
    <row r="13" spans="1:9">
      <c r="A13" s="5" t="s">
        <v>21</v>
      </c>
      <c r="B13" s="9">
        <v>55</v>
      </c>
      <c r="C13" s="15">
        <v>22000</v>
      </c>
      <c r="D13" s="11">
        <f t="shared" ref="D13:D19" si="1">+C13*B13</f>
        <v>1210000</v>
      </c>
    </row>
    <row r="14" spans="1:9" ht="29.25">
      <c r="A14" s="5" t="s">
        <v>22</v>
      </c>
      <c r="B14" s="6">
        <v>8</v>
      </c>
      <c r="C14" s="7">
        <v>26000</v>
      </c>
      <c r="D14" s="26">
        <f t="shared" si="1"/>
        <v>208000</v>
      </c>
    </row>
    <row r="15" spans="1:9">
      <c r="A15" s="5" t="s">
        <v>23</v>
      </c>
      <c r="B15" s="9">
        <v>150</v>
      </c>
      <c r="C15" s="15">
        <v>3400</v>
      </c>
      <c r="D15" s="25">
        <f t="shared" si="1"/>
        <v>510000</v>
      </c>
    </row>
    <row r="16" spans="1:9">
      <c r="A16" s="5" t="s">
        <v>24</v>
      </c>
      <c r="B16" s="6">
        <v>3</v>
      </c>
      <c r="C16" s="7">
        <v>360000</v>
      </c>
      <c r="D16" s="25">
        <f t="shared" si="1"/>
        <v>1080000</v>
      </c>
    </row>
    <row r="17" spans="1:5">
      <c r="A17" s="5" t="s">
        <v>25</v>
      </c>
      <c r="B17" s="6">
        <v>1000</v>
      </c>
      <c r="C17" s="7">
        <v>550</v>
      </c>
      <c r="D17" s="25">
        <f t="shared" si="1"/>
        <v>550000</v>
      </c>
    </row>
    <row r="18" spans="1:5">
      <c r="A18" s="5" t="s">
        <v>26</v>
      </c>
      <c r="B18" s="9">
        <v>10</v>
      </c>
      <c r="C18" s="10">
        <v>2500</v>
      </c>
      <c r="D18" s="25">
        <f t="shared" si="1"/>
        <v>25000</v>
      </c>
    </row>
    <row r="19" spans="1:5">
      <c r="A19" s="27" t="s">
        <v>15</v>
      </c>
      <c r="B19" s="9">
        <v>1</v>
      </c>
      <c r="C19" s="10">
        <v>50000</v>
      </c>
      <c r="D19" s="25">
        <f t="shared" si="1"/>
        <v>50000</v>
      </c>
    </row>
    <row r="20" spans="1:5">
      <c r="A20" s="44" t="s">
        <v>4</v>
      </c>
      <c r="B20" s="45"/>
      <c r="C20" s="46"/>
      <c r="D20" s="12">
        <f>SUM(D13:D19)</f>
        <v>3633000</v>
      </c>
    </row>
    <row r="21" spans="1:5">
      <c r="A21" s="47" t="s">
        <v>5</v>
      </c>
      <c r="B21" s="48"/>
      <c r="C21" s="48"/>
      <c r="D21" s="12">
        <f>D22-D20</f>
        <v>908250</v>
      </c>
    </row>
    <row r="22" spans="1:5">
      <c r="A22" s="49" t="s">
        <v>6</v>
      </c>
      <c r="B22" s="50"/>
      <c r="C22" s="51"/>
      <c r="D22" s="12">
        <f>D20/0.8</f>
        <v>4541250</v>
      </c>
    </row>
    <row r="23" spans="1:5">
      <c r="A23" s="52" t="s">
        <v>7</v>
      </c>
      <c r="B23" s="53"/>
      <c r="C23" s="53"/>
      <c r="D23" s="12">
        <f>D22*19%</f>
        <v>862837.5</v>
      </c>
    </row>
    <row r="24" spans="1:5" ht="15.75" thickBot="1">
      <c r="A24" s="39" t="s">
        <v>8</v>
      </c>
      <c r="B24" s="40"/>
      <c r="C24" s="40"/>
      <c r="D24" s="13">
        <f>SUM(D22:D23)</f>
        <v>5404087.5</v>
      </c>
      <c r="E24" s="37">
        <f>E9-D24</f>
        <v>63736137.5</v>
      </c>
    </row>
    <row r="25" spans="1:5" ht="15.75" thickBot="1"/>
    <row r="26" spans="1:5" ht="49.5" customHeight="1">
      <c r="A26" s="1" t="s">
        <v>27</v>
      </c>
      <c r="B26" s="41" t="s">
        <v>10</v>
      </c>
      <c r="C26" s="42"/>
      <c r="D26" s="43"/>
    </row>
    <row r="27" spans="1:5">
      <c r="A27" s="2" t="s">
        <v>0</v>
      </c>
      <c r="B27" s="3" t="s">
        <v>1</v>
      </c>
      <c r="C27" s="3" t="s">
        <v>2</v>
      </c>
      <c r="D27" s="4" t="s">
        <v>3</v>
      </c>
    </row>
    <row r="28" spans="1:5">
      <c r="A28" s="5" t="s">
        <v>25</v>
      </c>
      <c r="B28" s="6">
        <v>1000</v>
      </c>
      <c r="C28" s="7">
        <v>550</v>
      </c>
      <c r="D28" s="8">
        <f>+B28*C28</f>
        <v>550000</v>
      </c>
    </row>
    <row r="29" spans="1:5">
      <c r="A29" s="27" t="s">
        <v>15</v>
      </c>
      <c r="B29" s="9">
        <v>1</v>
      </c>
      <c r="C29" s="10">
        <v>50000</v>
      </c>
      <c r="D29" s="8">
        <f>+B29*C29</f>
        <v>50000</v>
      </c>
    </row>
    <row r="30" spans="1:5">
      <c r="A30" s="44" t="s">
        <v>4</v>
      </c>
      <c r="B30" s="45"/>
      <c r="C30" s="46"/>
      <c r="D30" s="12">
        <f>SUM(D28:D29)</f>
        <v>600000</v>
      </c>
    </row>
    <row r="31" spans="1:5">
      <c r="A31" s="47" t="s">
        <v>5</v>
      </c>
      <c r="B31" s="48"/>
      <c r="C31" s="48"/>
      <c r="D31" s="12">
        <f>D32-D30</f>
        <v>150000</v>
      </c>
    </row>
    <row r="32" spans="1:5">
      <c r="A32" s="49" t="s">
        <v>6</v>
      </c>
      <c r="B32" s="50"/>
      <c r="C32" s="51"/>
      <c r="D32" s="12">
        <f>D30/0.8</f>
        <v>750000</v>
      </c>
    </row>
    <row r="33" spans="1:5">
      <c r="A33" s="52" t="s">
        <v>7</v>
      </c>
      <c r="B33" s="53"/>
      <c r="C33" s="53"/>
      <c r="D33" s="12">
        <f>D32*19%</f>
        <v>142500</v>
      </c>
    </row>
    <row r="34" spans="1:5" ht="15.75" thickBot="1">
      <c r="A34" s="39" t="s">
        <v>8</v>
      </c>
      <c r="B34" s="40"/>
      <c r="C34" s="40"/>
      <c r="D34" s="13">
        <f>SUM(D32:D33)</f>
        <v>892500</v>
      </c>
      <c r="E34" s="37">
        <f>E24-D34</f>
        <v>62843637.5</v>
      </c>
    </row>
    <row r="35" spans="1:5" ht="15.75" thickBot="1"/>
    <row r="36" spans="1:5" ht="69" customHeight="1">
      <c r="A36" s="1" t="s">
        <v>28</v>
      </c>
      <c r="B36" s="41" t="s">
        <v>10</v>
      </c>
      <c r="C36" s="42"/>
      <c r="D36" s="43"/>
    </row>
    <row r="37" spans="1:5">
      <c r="A37" s="2" t="s">
        <v>0</v>
      </c>
      <c r="B37" s="3" t="s">
        <v>1</v>
      </c>
      <c r="C37" s="3" t="s">
        <v>2</v>
      </c>
      <c r="D37" s="4" t="s">
        <v>3</v>
      </c>
    </row>
    <row r="38" spans="1:5">
      <c r="A38" s="5" t="s">
        <v>29</v>
      </c>
      <c r="B38" s="9">
        <v>100</v>
      </c>
      <c r="C38" s="15">
        <v>4900</v>
      </c>
      <c r="D38" s="11">
        <f>+B38*C38</f>
        <v>490000</v>
      </c>
    </row>
    <row r="39" spans="1:5">
      <c r="A39" s="5" t="s">
        <v>30</v>
      </c>
      <c r="B39" s="6">
        <v>2</v>
      </c>
      <c r="C39" s="7">
        <v>24000</v>
      </c>
      <c r="D39" s="11">
        <f>+B39*C39</f>
        <v>48000</v>
      </c>
    </row>
    <row r="40" spans="1:5" ht="29.25">
      <c r="A40" s="5" t="s">
        <v>31</v>
      </c>
      <c r="B40" s="6">
        <v>1</v>
      </c>
      <c r="C40" s="7">
        <v>470000</v>
      </c>
      <c r="D40" s="8">
        <f>+B40*C40</f>
        <v>470000</v>
      </c>
    </row>
    <row r="41" spans="1:5">
      <c r="A41" s="5" t="s">
        <v>32</v>
      </c>
      <c r="B41" s="6">
        <v>15</v>
      </c>
      <c r="C41" s="7">
        <v>2700</v>
      </c>
      <c r="D41" s="11">
        <f>+B41*C41</f>
        <v>40500</v>
      </c>
    </row>
    <row r="42" spans="1:5">
      <c r="A42" s="27" t="s">
        <v>15</v>
      </c>
      <c r="B42" s="9">
        <v>1</v>
      </c>
      <c r="C42" s="10">
        <v>50000</v>
      </c>
      <c r="D42" s="11">
        <f t="shared" ref="D42" si="2">+B42*C42</f>
        <v>50000</v>
      </c>
    </row>
    <row r="43" spans="1:5">
      <c r="A43" s="44" t="s">
        <v>4</v>
      </c>
      <c r="B43" s="45"/>
      <c r="C43" s="46"/>
      <c r="D43" s="12">
        <f>SUM(D38:D42)</f>
        <v>1098500</v>
      </c>
    </row>
    <row r="44" spans="1:5">
      <c r="A44" s="47" t="s">
        <v>5</v>
      </c>
      <c r="B44" s="48"/>
      <c r="C44" s="48"/>
      <c r="D44" s="12">
        <f>D45-D43</f>
        <v>274625</v>
      </c>
    </row>
    <row r="45" spans="1:5">
      <c r="A45" s="49" t="s">
        <v>6</v>
      </c>
      <c r="B45" s="50"/>
      <c r="C45" s="51"/>
      <c r="D45" s="12">
        <f>D43/0.8</f>
        <v>1373125</v>
      </c>
    </row>
    <row r="46" spans="1:5">
      <c r="A46" s="52" t="s">
        <v>7</v>
      </c>
      <c r="B46" s="53"/>
      <c r="C46" s="53"/>
      <c r="D46" s="12">
        <f>D45*19%</f>
        <v>260893.75</v>
      </c>
    </row>
    <row r="47" spans="1:5" ht="15.75" thickBot="1">
      <c r="A47" s="39" t="s">
        <v>8</v>
      </c>
      <c r="B47" s="40"/>
      <c r="C47" s="40"/>
      <c r="D47" s="13">
        <f>SUM(D45:D46)</f>
        <v>1634018.75</v>
      </c>
      <c r="E47" s="37">
        <f>E34-D47</f>
        <v>61209618.75</v>
      </c>
    </row>
    <row r="49" spans="1:9">
      <c r="A49" s="44" t="s">
        <v>4</v>
      </c>
      <c r="B49" s="45"/>
      <c r="C49" s="46"/>
      <c r="D49" s="12">
        <f>+D5+D20+D30+D43</f>
        <v>5909500</v>
      </c>
    </row>
    <row r="50" spans="1:9">
      <c r="A50" s="47" t="s">
        <v>5</v>
      </c>
      <c r="B50" s="48"/>
      <c r="C50" s="48"/>
      <c r="D50" s="12">
        <f>D51-D49</f>
        <v>1477375</v>
      </c>
      <c r="E50" s="37"/>
    </row>
    <row r="51" spans="1:9">
      <c r="A51" s="49" t="s">
        <v>6</v>
      </c>
      <c r="B51" s="50"/>
      <c r="C51" s="51"/>
      <c r="D51" s="12">
        <f>D49/0.8</f>
        <v>7386875</v>
      </c>
      <c r="E51" s="37"/>
    </row>
    <row r="52" spans="1:9">
      <c r="A52" s="52" t="s">
        <v>7</v>
      </c>
      <c r="B52" s="53"/>
      <c r="C52" s="53"/>
      <c r="D52" s="12">
        <f>D51*19%</f>
        <v>1403506.25</v>
      </c>
      <c r="E52" s="37"/>
    </row>
    <row r="53" spans="1:9" ht="15.75" thickBot="1">
      <c r="A53" s="39" t="s">
        <v>8</v>
      </c>
      <c r="B53" s="40"/>
      <c r="C53" s="40"/>
      <c r="D53" s="13">
        <f>SUM(D51:D52)</f>
        <v>8790381.25</v>
      </c>
      <c r="E53" s="37">
        <f>E47-I9</f>
        <v>59020018.75</v>
      </c>
      <c r="F53" s="37" t="s">
        <v>42</v>
      </c>
      <c r="I53" s="38" t="e">
        <f>F53-I9</f>
        <v>#VALUE!</v>
      </c>
    </row>
  </sheetData>
  <mergeCells count="34">
    <mergeCell ref="A49:C49"/>
    <mergeCell ref="A50:C50"/>
    <mergeCell ref="A51:C51"/>
    <mergeCell ref="A52:C52"/>
    <mergeCell ref="A53:C53"/>
    <mergeCell ref="A45:C45"/>
    <mergeCell ref="A46:C46"/>
    <mergeCell ref="A47:C47"/>
    <mergeCell ref="F5:H5"/>
    <mergeCell ref="F6:H6"/>
    <mergeCell ref="F7:H7"/>
    <mergeCell ref="F8:H8"/>
    <mergeCell ref="F9:H9"/>
    <mergeCell ref="A33:C33"/>
    <mergeCell ref="A34:C34"/>
    <mergeCell ref="B36:D36"/>
    <mergeCell ref="A43:C43"/>
    <mergeCell ref="A44:C44"/>
    <mergeCell ref="A24:C24"/>
    <mergeCell ref="B26:D26"/>
    <mergeCell ref="A30:C30"/>
    <mergeCell ref="A31:C31"/>
    <mergeCell ref="A32:C32"/>
    <mergeCell ref="B11:D11"/>
    <mergeCell ref="A20:C20"/>
    <mergeCell ref="A21:C21"/>
    <mergeCell ref="A22:C22"/>
    <mergeCell ref="A23:C23"/>
    <mergeCell ref="A9:C9"/>
    <mergeCell ref="B1:D1"/>
    <mergeCell ref="A5:C5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C4" sqref="C4"/>
    </sheetView>
  </sheetViews>
  <sheetFormatPr baseColWidth="10" defaultRowHeight="15"/>
  <cols>
    <col min="1" max="1" width="31.42578125" customWidth="1"/>
    <col min="2" max="2" width="11.85546875" bestFit="1" customWidth="1"/>
    <col min="3" max="3" width="13.28515625" bestFit="1" customWidth="1"/>
    <col min="4" max="4" width="17.42578125" bestFit="1" customWidth="1"/>
    <col min="5" max="5" width="13" bestFit="1" customWidth="1"/>
    <col min="6" max="6" width="25" bestFit="1" customWidth="1"/>
    <col min="8" max="8" width="14.85546875" customWidth="1"/>
    <col min="9" max="9" width="17.42578125" bestFit="1" customWidth="1"/>
  </cols>
  <sheetData>
    <row r="1" spans="1:9" ht="58.5" customHeight="1">
      <c r="A1" s="1" t="s">
        <v>12</v>
      </c>
      <c r="B1" s="41" t="s">
        <v>9</v>
      </c>
      <c r="C1" s="42"/>
      <c r="D1" s="43"/>
      <c r="E1">
        <v>80000000</v>
      </c>
    </row>
    <row r="2" spans="1:9">
      <c r="A2" s="2" t="s">
        <v>0</v>
      </c>
      <c r="B2" s="3" t="s">
        <v>1</v>
      </c>
      <c r="C2" s="3" t="s">
        <v>2</v>
      </c>
      <c r="D2" s="4" t="s">
        <v>3</v>
      </c>
      <c r="F2" s="29"/>
      <c r="G2" s="29"/>
      <c r="H2" s="29"/>
      <c r="I2" s="30"/>
    </row>
    <row r="3" spans="1:9">
      <c r="A3" s="14" t="s">
        <v>13</v>
      </c>
      <c r="B3" s="9">
        <v>2</v>
      </c>
      <c r="C3" s="15">
        <v>63000</v>
      </c>
      <c r="D3" s="11">
        <f>+B3*C3</f>
        <v>126000</v>
      </c>
      <c r="F3" s="31"/>
      <c r="G3" s="32"/>
      <c r="H3" s="33"/>
      <c r="I3" s="33"/>
    </row>
    <row r="4" spans="1:9">
      <c r="A4" s="14" t="s">
        <v>14</v>
      </c>
      <c r="B4" s="9">
        <v>1</v>
      </c>
      <c r="C4" s="15">
        <v>180000</v>
      </c>
      <c r="D4" s="11">
        <f t="shared" ref="D4:D5" si="0">+B4*C4</f>
        <v>180000</v>
      </c>
      <c r="F4" s="31"/>
      <c r="G4" s="32"/>
      <c r="H4" s="33"/>
      <c r="I4" s="33"/>
    </row>
    <row r="5" spans="1:9">
      <c r="A5" s="14" t="s">
        <v>15</v>
      </c>
      <c r="B5" s="9">
        <v>1</v>
      </c>
      <c r="C5" s="15">
        <v>50000</v>
      </c>
      <c r="D5" s="11">
        <f t="shared" si="0"/>
        <v>50000</v>
      </c>
      <c r="F5" s="35"/>
      <c r="G5" s="35"/>
      <c r="H5" s="35"/>
      <c r="I5" s="34"/>
    </row>
    <row r="6" spans="1:9">
      <c r="A6" s="44" t="s">
        <v>4</v>
      </c>
      <c r="B6" s="45"/>
      <c r="C6" s="46"/>
      <c r="D6" s="12">
        <f>+D3+D4+D5</f>
        <v>356000</v>
      </c>
      <c r="F6" s="36"/>
      <c r="G6" s="36"/>
      <c r="H6" s="36"/>
      <c r="I6" s="34"/>
    </row>
    <row r="7" spans="1:9">
      <c r="A7" s="47" t="s">
        <v>5</v>
      </c>
      <c r="B7" s="48"/>
      <c r="C7" s="48"/>
      <c r="D7" s="12">
        <f>D8-D6</f>
        <v>89000</v>
      </c>
      <c r="F7" s="36"/>
      <c r="G7" s="36"/>
      <c r="H7" s="36"/>
      <c r="I7" s="34"/>
    </row>
    <row r="8" spans="1:9">
      <c r="A8" s="49" t="s">
        <v>6</v>
      </c>
      <c r="B8" s="50"/>
      <c r="C8" s="51"/>
      <c r="D8" s="12">
        <f>D6/0.8</f>
        <v>445000</v>
      </c>
      <c r="F8" s="35"/>
      <c r="G8" s="35"/>
      <c r="H8" s="35"/>
      <c r="I8" s="34"/>
    </row>
    <row r="9" spans="1:9">
      <c r="A9" s="52" t="s">
        <v>7</v>
      </c>
      <c r="B9" s="53"/>
      <c r="C9" s="53"/>
      <c r="D9" s="12">
        <f>D8*19%</f>
        <v>84550</v>
      </c>
      <c r="F9" s="35"/>
      <c r="G9" s="35"/>
      <c r="H9" s="35"/>
      <c r="I9" s="34"/>
    </row>
    <row r="10" spans="1:9" ht="15.75" thickBot="1">
      <c r="A10" s="39" t="s">
        <v>8</v>
      </c>
      <c r="B10" s="40"/>
      <c r="C10" s="40"/>
      <c r="D10" s="13">
        <f>SUM(D8:D9)</f>
        <v>529550</v>
      </c>
      <c r="E10" s="37">
        <f>E1-D10</f>
        <v>79470450</v>
      </c>
      <c r="F10" s="28"/>
      <c r="G10" s="28"/>
      <c r="H10" s="28"/>
      <c r="I10" s="28"/>
    </row>
    <row r="11" spans="1:9" ht="15.75" thickBot="1"/>
    <row r="12" spans="1:9" ht="31.5" customHeight="1">
      <c r="A12" s="1" t="s">
        <v>33</v>
      </c>
      <c r="B12" s="41" t="s">
        <v>9</v>
      </c>
      <c r="C12" s="42"/>
      <c r="D12" s="43"/>
    </row>
    <row r="13" spans="1:9">
      <c r="A13" s="2" t="s">
        <v>0</v>
      </c>
      <c r="B13" s="3" t="s">
        <v>1</v>
      </c>
      <c r="C13" s="3" t="s">
        <v>2</v>
      </c>
      <c r="D13" s="4" t="s">
        <v>3</v>
      </c>
    </row>
    <row r="14" spans="1:9">
      <c r="A14" s="14" t="s">
        <v>34</v>
      </c>
      <c r="B14" s="9">
        <v>11</v>
      </c>
      <c r="C14" s="15">
        <v>145000</v>
      </c>
      <c r="D14" s="11">
        <f>+B14*C14</f>
        <v>1595000</v>
      </c>
    </row>
    <row r="15" spans="1:9">
      <c r="A15" s="14" t="s">
        <v>15</v>
      </c>
      <c r="B15" s="9">
        <v>1</v>
      </c>
      <c r="C15" s="15">
        <v>50000</v>
      </c>
      <c r="D15" s="11">
        <f>+B15*C15</f>
        <v>50000</v>
      </c>
    </row>
    <row r="16" spans="1:9">
      <c r="A16" s="44" t="s">
        <v>4</v>
      </c>
      <c r="B16" s="45"/>
      <c r="C16" s="46"/>
      <c r="D16" s="12">
        <f>+D14+D15</f>
        <v>1645000</v>
      </c>
    </row>
    <row r="17" spans="1:6">
      <c r="A17" s="47" t="s">
        <v>5</v>
      </c>
      <c r="B17" s="48"/>
      <c r="C17" s="48"/>
      <c r="D17" s="12">
        <f>D18-D16</f>
        <v>411250</v>
      </c>
    </row>
    <row r="18" spans="1:6">
      <c r="A18" s="49" t="s">
        <v>6</v>
      </c>
      <c r="B18" s="50"/>
      <c r="C18" s="51"/>
      <c r="D18" s="12">
        <f>D16/0.8</f>
        <v>2056250</v>
      </c>
    </row>
    <row r="19" spans="1:6">
      <c r="A19" s="52" t="s">
        <v>7</v>
      </c>
      <c r="B19" s="53"/>
      <c r="C19" s="53"/>
      <c r="D19" s="12">
        <f>D18*19%</f>
        <v>390687.5</v>
      </c>
    </row>
    <row r="20" spans="1:6" ht="15.75" thickBot="1">
      <c r="A20" s="39" t="s">
        <v>8</v>
      </c>
      <c r="B20" s="40"/>
      <c r="C20" s="40"/>
      <c r="D20" s="13">
        <f>SUM(D18:D19)</f>
        <v>2446937.5</v>
      </c>
      <c r="E20" s="37">
        <f>E10-D20</f>
        <v>77023512.5</v>
      </c>
    </row>
    <row r="22" spans="1:6">
      <c r="A22" s="44" t="s">
        <v>4</v>
      </c>
      <c r="B22" s="45"/>
      <c r="C22" s="46"/>
      <c r="D22" s="12">
        <f>+D6+D16</f>
        <v>2001000</v>
      </c>
    </row>
    <row r="23" spans="1:6">
      <c r="A23" s="47" t="s">
        <v>5</v>
      </c>
      <c r="B23" s="48"/>
      <c r="C23" s="48"/>
      <c r="D23" s="12">
        <f>D24-D22</f>
        <v>500250</v>
      </c>
    </row>
    <row r="24" spans="1:6">
      <c r="A24" s="49" t="s">
        <v>6</v>
      </c>
      <c r="B24" s="50"/>
      <c r="C24" s="51"/>
      <c r="D24" s="12">
        <f>D22/0.8</f>
        <v>2501250</v>
      </c>
    </row>
    <row r="25" spans="1:6">
      <c r="A25" s="52" t="s">
        <v>7</v>
      </c>
      <c r="B25" s="53"/>
      <c r="C25" s="53"/>
      <c r="D25" s="12">
        <f>D24*19%</f>
        <v>475237.5</v>
      </c>
    </row>
    <row r="26" spans="1:6" ht="15.75" thickBot="1">
      <c r="A26" s="39" t="s">
        <v>8</v>
      </c>
      <c r="B26" s="40"/>
      <c r="C26" s="40"/>
      <c r="D26" s="13">
        <f>SUM(D24:D25)</f>
        <v>2976487.5</v>
      </c>
      <c r="F26" s="37">
        <f>E1-D26</f>
        <v>77023512.5</v>
      </c>
    </row>
  </sheetData>
  <mergeCells count="17">
    <mergeCell ref="A26:C26"/>
    <mergeCell ref="A20:C20"/>
    <mergeCell ref="A22:C22"/>
    <mergeCell ref="A23:C23"/>
    <mergeCell ref="A24:C24"/>
    <mergeCell ref="A25:C25"/>
    <mergeCell ref="B12:D12"/>
    <mergeCell ref="A16:C16"/>
    <mergeCell ref="A17:C17"/>
    <mergeCell ref="A18:C18"/>
    <mergeCell ref="A19:C19"/>
    <mergeCell ref="A10:C10"/>
    <mergeCell ref="B1:D1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F15" sqref="F15:F16"/>
    </sheetView>
  </sheetViews>
  <sheetFormatPr baseColWidth="10" defaultRowHeight="15"/>
  <cols>
    <col min="1" max="1" width="30.85546875" customWidth="1"/>
    <col min="2" max="2" width="11.85546875" bestFit="1" customWidth="1"/>
    <col min="3" max="3" width="12.42578125" bestFit="1" customWidth="1"/>
    <col min="4" max="4" width="17.42578125" bestFit="1" customWidth="1"/>
    <col min="6" max="6" width="12" bestFit="1" customWidth="1"/>
  </cols>
  <sheetData>
    <row r="1" spans="1:6" ht="49.5" customHeight="1">
      <c r="A1" s="1" t="s">
        <v>35</v>
      </c>
      <c r="B1" s="41" t="s">
        <v>11</v>
      </c>
      <c r="C1" s="42"/>
      <c r="D1" s="43"/>
      <c r="E1">
        <v>6000000</v>
      </c>
    </row>
    <row r="2" spans="1:6">
      <c r="A2" s="2" t="s">
        <v>0</v>
      </c>
      <c r="B2" s="3" t="s">
        <v>1</v>
      </c>
      <c r="C2" s="3" t="s">
        <v>2</v>
      </c>
      <c r="D2" s="4" t="s">
        <v>3</v>
      </c>
    </row>
    <row r="3" spans="1:6">
      <c r="A3" s="5" t="s">
        <v>36</v>
      </c>
      <c r="B3" s="6">
        <v>9</v>
      </c>
      <c r="C3" s="7">
        <v>29000</v>
      </c>
      <c r="D3" s="8">
        <f>+B3*C3</f>
        <v>261000</v>
      </c>
    </row>
    <row r="4" spans="1:6">
      <c r="A4" s="5" t="s">
        <v>38</v>
      </c>
      <c r="B4" s="6">
        <v>9</v>
      </c>
      <c r="C4" s="7">
        <v>18000</v>
      </c>
      <c r="D4" s="8">
        <f t="shared" ref="D4:D8" si="0">+B4*C4</f>
        <v>162000</v>
      </c>
    </row>
    <row r="5" spans="1:6">
      <c r="A5" s="5" t="s">
        <v>37</v>
      </c>
      <c r="B5" s="6">
        <v>9</v>
      </c>
      <c r="C5" s="7">
        <v>37000</v>
      </c>
      <c r="D5" s="8">
        <f t="shared" si="0"/>
        <v>333000</v>
      </c>
    </row>
    <row r="6" spans="1:6">
      <c r="A6" s="5" t="s">
        <v>39</v>
      </c>
      <c r="B6" s="6">
        <v>9</v>
      </c>
      <c r="C6" s="7">
        <v>18000</v>
      </c>
      <c r="D6" s="8">
        <f t="shared" si="0"/>
        <v>162000</v>
      </c>
    </row>
    <row r="7" spans="1:6">
      <c r="A7" s="5" t="s">
        <v>40</v>
      </c>
      <c r="B7" s="6">
        <v>1</v>
      </c>
      <c r="C7" s="7">
        <v>260000</v>
      </c>
      <c r="D7" s="8">
        <f t="shared" si="0"/>
        <v>260000</v>
      </c>
    </row>
    <row r="8" spans="1:6">
      <c r="A8" s="5" t="s">
        <v>41</v>
      </c>
      <c r="B8" s="9">
        <v>1</v>
      </c>
      <c r="C8" s="10">
        <v>80000</v>
      </c>
      <c r="D8" s="8">
        <f t="shared" si="0"/>
        <v>80000</v>
      </c>
    </row>
    <row r="9" spans="1:6">
      <c r="A9" s="44" t="s">
        <v>4</v>
      </c>
      <c r="B9" s="45"/>
      <c r="C9" s="46"/>
      <c r="D9" s="12">
        <f>SUM(D3:D8)</f>
        <v>1258000</v>
      </c>
    </row>
    <row r="10" spans="1:6">
      <c r="A10" s="47" t="s">
        <v>5</v>
      </c>
      <c r="B10" s="48"/>
      <c r="C10" s="48"/>
      <c r="D10" s="12">
        <f>D11-D9</f>
        <v>314500</v>
      </c>
    </row>
    <row r="11" spans="1:6">
      <c r="A11" s="49" t="s">
        <v>6</v>
      </c>
      <c r="B11" s="50"/>
      <c r="C11" s="51"/>
      <c r="D11" s="12">
        <f>D9/0.8</f>
        <v>1572500</v>
      </c>
    </row>
    <row r="12" spans="1:6">
      <c r="A12" s="52" t="s">
        <v>7</v>
      </c>
      <c r="B12" s="53"/>
      <c r="C12" s="53"/>
      <c r="D12" s="12">
        <f>D11*19%</f>
        <v>298775</v>
      </c>
    </row>
    <row r="13" spans="1:6" ht="15.75" thickBot="1">
      <c r="A13" s="39" t="s">
        <v>8</v>
      </c>
      <c r="B13" s="40"/>
      <c r="C13" s="40"/>
      <c r="D13" s="13">
        <f>SUM(D11:D12)</f>
        <v>1871275</v>
      </c>
      <c r="F13" s="37">
        <f>E1-D13</f>
        <v>4128725</v>
      </c>
    </row>
  </sheetData>
  <mergeCells count="6">
    <mergeCell ref="A13:C13"/>
    <mergeCell ref="B1:D1"/>
    <mergeCell ref="A9:C9"/>
    <mergeCell ref="A10:C10"/>
    <mergeCell ref="A11:C1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FORMACION 70,000,000</vt:lpstr>
      <vt:lpstr>BIENESTAR 80,000,000</vt:lpstr>
      <vt:lpstr>REPRESENTACION 6,000,000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42763078</cp:lastModifiedBy>
  <dcterms:created xsi:type="dcterms:W3CDTF">2022-02-01T21:33:33Z</dcterms:created>
  <dcterms:modified xsi:type="dcterms:W3CDTF">2022-05-03T22:34:16Z</dcterms:modified>
</cp:coreProperties>
</file>