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0" yWindow="0" windowWidth="20490" windowHeight="7755" tabRatio="712" firstSheet="1" activeTab="1"/>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1'!$A$1:$S$41</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24519"/>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G66" i="17"/>
  <c r="G61"/>
  <c r="G53"/>
  <c r="G48"/>
  <c r="G41"/>
  <c r="G35"/>
  <c r="G30"/>
  <c r="G24"/>
  <c r="F66"/>
  <c r="F61"/>
  <c r="F53"/>
  <c r="F48"/>
  <c r="F41"/>
  <c r="E35"/>
  <c r="F35"/>
  <c r="F30"/>
  <c r="F24"/>
  <c r="E66"/>
  <c r="E61"/>
  <c r="E53"/>
  <c r="I49" s="1"/>
  <c r="E48"/>
  <c r="I42" s="1"/>
  <c r="E41"/>
  <c r="E30"/>
  <c r="E24"/>
  <c r="G18"/>
  <c r="F18"/>
  <c r="E18"/>
  <c r="I25" l="1"/>
  <c r="I36"/>
  <c r="I31"/>
  <c r="I19"/>
  <c r="F67"/>
  <c r="G67"/>
  <c r="I14"/>
  <c r="I54"/>
  <c r="E67"/>
  <c r="I62"/>
  <c r="O8" i="12"/>
  <c r="O13"/>
  <c r="O18"/>
  <c r="O23"/>
  <c r="O28"/>
  <c r="P13" l="1"/>
  <c r="P18"/>
  <c r="P23"/>
  <c r="P28"/>
  <c r="H33"/>
  <c r="P8"/>
  <c r="E17" i="16"/>
  <c r="I16" i="9"/>
  <c r="H13"/>
  <c r="K13"/>
  <c r="L13"/>
  <c r="K10"/>
  <c r="K16" s="1"/>
  <c r="H10"/>
  <c r="L10"/>
  <c r="H7"/>
  <c r="L7" s="1"/>
  <c r="L16" s="1"/>
  <c r="M13"/>
  <c r="M7"/>
  <c r="M16" s="1"/>
  <c r="M10"/>
  <c r="J16"/>
  <c r="B16"/>
  <c r="H27" i="5"/>
  <c r="M24" i="7"/>
  <c r="M21"/>
  <c r="M18"/>
  <c r="M27" s="1"/>
  <c r="K24"/>
  <c r="K21"/>
  <c r="M24" i="6"/>
  <c r="J24"/>
  <c r="J24" i="7"/>
  <c r="J27" s="1"/>
  <c r="J21" i="6"/>
  <c r="J21" i="7"/>
  <c r="L21" s="1"/>
  <c r="J18" i="6"/>
  <c r="J18" i="7"/>
  <c r="M18" i="6"/>
  <c r="I18" i="5"/>
  <c r="I18" i="6" s="1"/>
  <c r="H18"/>
  <c r="M24" i="5"/>
  <c r="M21"/>
  <c r="M18"/>
  <c r="I24"/>
  <c r="I24" i="7"/>
  <c r="H24"/>
  <c r="I21" i="5"/>
  <c r="I21" i="7"/>
  <c r="K27"/>
  <c r="H21" i="6"/>
  <c r="B27" i="7"/>
  <c r="H21"/>
  <c r="H18"/>
  <c r="D7"/>
  <c r="D6"/>
  <c r="D5"/>
  <c r="D4"/>
  <c r="B27" i="6"/>
  <c r="H24"/>
  <c r="I24"/>
  <c r="D7"/>
  <c r="D6"/>
  <c r="D5"/>
  <c r="D4"/>
  <c r="B27" i="5"/>
  <c r="L24"/>
  <c r="L21"/>
  <c r="D7"/>
  <c r="D6"/>
  <c r="D5"/>
  <c r="D4"/>
  <c r="B26" i="1"/>
  <c r="I18" i="7"/>
  <c r="M27" i="5"/>
  <c r="J27" i="6"/>
  <c r="H16" i="9"/>
  <c r="H27" i="7"/>
  <c r="I27" i="5"/>
  <c r="I21" i="6"/>
  <c r="L21" s="1"/>
  <c r="M21" s="1"/>
  <c r="M27" s="1"/>
  <c r="H27"/>
  <c r="L18" i="5"/>
  <c r="L27" s="1"/>
  <c r="L24" i="7" l="1"/>
  <c r="L18"/>
  <c r="L27" s="1"/>
  <c r="L24" i="6"/>
  <c r="I27"/>
  <c r="L18"/>
  <c r="I27" i="7"/>
  <c r="I69" i="17"/>
  <c r="D12" i="16" s="1"/>
  <c r="E12" s="1"/>
  <c r="P33" i="12"/>
  <c r="D10" i="16" s="1"/>
  <c r="E10" s="1"/>
  <c r="L27" i="6" l="1"/>
  <c r="J69" i="17"/>
  <c r="E15" i="16"/>
  <c r="E20" s="1"/>
  <c r="P35" i="12"/>
</calcChain>
</file>

<file path=xl/sharedStrings.xml><?xml version="1.0" encoding="utf-8"?>
<sst xmlns="http://schemas.openxmlformats.org/spreadsheetml/2006/main" count="560" uniqueCount="285">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</sst>
</file>

<file path=xl/styles.xml><?xml version="1.0" encoding="utf-8"?>
<styleSheet xmlns="http://schemas.openxmlformats.org/spreadsheetml/2006/main">
  <numFmts count="3">
    <numFmt numFmtId="164" formatCode="0.0;[Red]0.0"/>
    <numFmt numFmtId="165" formatCode="0.0"/>
    <numFmt numFmtId="166" formatCode="0.0%"/>
  </numFmts>
  <fonts count="54">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b/>
      <sz val="28"/>
      <color theme="1"/>
      <name val="Arial"/>
      <family val="2"/>
    </font>
    <font>
      <b/>
      <sz val="18"/>
      <name val="Arial"/>
      <family val="2"/>
    </font>
    <font>
      <b/>
      <sz val="20"/>
      <color theme="1"/>
      <name val="Arial"/>
      <family val="2"/>
    </font>
    <font>
      <sz val="11"/>
      <color theme="5"/>
      <name val="Arial"/>
      <family val="2"/>
    </font>
    <font>
      <b/>
      <sz val="14"/>
      <color rgb="FF000000"/>
      <name val="Arial"/>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1"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510">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Fill="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2" fillId="0" borderId="0" xfId="0" applyFont="1" applyBorder="1"/>
    <xf numFmtId="14" fontId="2" fillId="0" borderId="0" xfId="0" applyNumberFormat="1" applyFont="1" applyBorder="1" applyAlignment="1">
      <alignment horizontal="left"/>
    </xf>
    <xf numFmtId="0" fontId="3" fillId="0" borderId="1" xfId="0" applyFont="1" applyFill="1" applyBorder="1" applyAlignment="1">
      <alignment horizontal="center" vertical="center"/>
    </xf>
    <xf numFmtId="9" fontId="3" fillId="0" borderId="1" xfId="1" applyFont="1" applyBorder="1" applyAlignment="1">
      <alignment horizontal="center" vertical="center"/>
    </xf>
    <xf numFmtId="0" fontId="2" fillId="0" borderId="0" xfId="0" applyFont="1" applyFill="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Fill="1" applyBorder="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applyBorder="1" applyAlignment="1"/>
    <xf numFmtId="0" fontId="3" fillId="0" borderId="1" xfId="0" applyFont="1" applyFill="1" applyBorder="1" applyAlignment="1">
      <alignment horizontal="center" vertical="center" wrapText="1"/>
    </xf>
    <xf numFmtId="0" fontId="3" fillId="0" borderId="4" xfId="0" applyFont="1" applyBorder="1" applyAlignment="1">
      <alignment horizontal="center" vertical="justify" wrapText="1"/>
    </xf>
    <xf numFmtId="0" fontId="0" fillId="0" borderId="0" xfId="0" applyAlignment="1"/>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Fill="1" applyBorder="1" applyAlignment="1">
      <alignment horizontal="center" vertical="center"/>
    </xf>
    <xf numFmtId="0" fontId="3"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7" fillId="0" borderId="0" xfId="0" applyFont="1" applyAlignment="1" applyProtection="1">
      <alignment wrapText="1"/>
      <protection locked="0"/>
    </xf>
    <xf numFmtId="0" fontId="27" fillId="0" borderId="0" xfId="0" applyFont="1" applyProtection="1">
      <protection locked="0"/>
    </xf>
    <xf numFmtId="0" fontId="26" fillId="0" borderId="0" xfId="0" applyFont="1" applyProtection="1">
      <protection locked="0"/>
    </xf>
    <xf numFmtId="0" fontId="14" fillId="6" borderId="27"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3" fillId="0" borderId="21" xfId="0" applyFont="1" applyBorder="1" applyAlignment="1">
      <alignment vertical="center" wrapText="1"/>
    </xf>
    <xf numFmtId="0" fontId="29" fillId="0" borderId="41" xfId="0" applyFont="1" applyBorder="1" applyProtection="1">
      <protection locked="0"/>
    </xf>
    <xf numFmtId="165" fontId="19" fillId="8" borderId="1" xfId="0"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left"/>
    </xf>
    <xf numFmtId="0" fontId="24" fillId="0" borderId="0" xfId="0" applyFont="1" applyProtection="1"/>
    <xf numFmtId="9" fontId="18" fillId="5" borderId="2" xfId="0" applyNumberFormat="1"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65" fontId="19" fillId="8" borderId="1" xfId="0" applyNumberFormat="1" applyFont="1" applyFill="1" applyBorder="1" applyAlignment="1" applyProtection="1">
      <alignment horizontal="center" vertical="center" wrapText="1"/>
    </xf>
    <xf numFmtId="0" fontId="16" fillId="9" borderId="1" xfId="0" applyFont="1" applyFill="1" applyBorder="1" applyAlignment="1" applyProtection="1">
      <alignment horizontal="left" vertical="center" wrapText="1"/>
    </xf>
    <xf numFmtId="0" fontId="16" fillId="0" borderId="1" xfId="0" applyFont="1" applyBorder="1" applyAlignment="1" applyProtection="1">
      <alignment horizontal="left" wrapText="1"/>
    </xf>
    <xf numFmtId="0" fontId="21" fillId="7" borderId="39" xfId="0" applyFont="1" applyFill="1" applyBorder="1" applyAlignment="1" applyProtection="1">
      <alignment vertical="center" wrapText="1"/>
    </xf>
    <xf numFmtId="164" fontId="31" fillId="7" borderId="39" xfId="0" applyNumberFormat="1" applyFont="1" applyFill="1" applyBorder="1" applyAlignment="1" applyProtection="1">
      <alignment horizontal="center" vertical="center" wrapText="1"/>
    </xf>
    <xf numFmtId="9" fontId="21" fillId="7" borderId="39" xfId="1" applyFont="1" applyFill="1" applyBorder="1" applyAlignment="1" applyProtection="1">
      <alignment vertical="center" wrapText="1"/>
    </xf>
    <xf numFmtId="0" fontId="25" fillId="9" borderId="0" xfId="0" applyFont="1" applyFill="1" applyBorder="1" applyAlignment="1" applyProtection="1">
      <alignment horizontal="center" vertical="center" wrapText="1"/>
      <protection locked="0"/>
    </xf>
    <xf numFmtId="0" fontId="25" fillId="9" borderId="0" xfId="0" applyFont="1" applyFill="1" applyBorder="1" applyAlignment="1" applyProtection="1">
      <alignment vertical="center" wrapText="1"/>
      <protection locked="0"/>
    </xf>
    <xf numFmtId="0" fontId="25" fillId="9" borderId="0" xfId="0" applyFont="1" applyFill="1" applyBorder="1" applyAlignment="1" applyProtection="1">
      <alignment vertical="center"/>
      <protection locked="0"/>
    </xf>
    <xf numFmtId="9" fontId="28" fillId="10" borderId="1" xfId="0" applyNumberFormat="1" applyFont="1" applyFill="1" applyBorder="1" applyAlignment="1" applyProtection="1">
      <alignment horizontal="center" vertical="center" wrapText="1"/>
      <protection locked="0"/>
    </xf>
    <xf numFmtId="0" fontId="28" fillId="0" borderId="4" xfId="0" applyNumberFormat="1" applyFont="1" applyBorder="1" applyAlignment="1" applyProtection="1">
      <alignment vertical="center"/>
      <protection locked="0"/>
    </xf>
    <xf numFmtId="9" fontId="28" fillId="9" borderId="4" xfId="1" applyFont="1" applyFill="1" applyBorder="1" applyAlignment="1" applyProtection="1">
      <alignment horizontal="center" vertical="center" wrapText="1"/>
      <protection locked="0"/>
    </xf>
    <xf numFmtId="0" fontId="28" fillId="4" borderId="17" xfId="0" applyFont="1" applyFill="1" applyBorder="1" applyAlignment="1" applyProtection="1">
      <alignment horizontal="center" vertical="center"/>
      <protection locked="0"/>
    </xf>
    <xf numFmtId="9" fontId="28" fillId="4" borderId="18" xfId="0" applyNumberFormat="1" applyFont="1" applyFill="1" applyBorder="1" applyAlignment="1" applyProtection="1">
      <alignment vertical="center"/>
      <protection locked="0"/>
    </xf>
    <xf numFmtId="1" fontId="28" fillId="4" borderId="39" xfId="0" applyNumberFormat="1" applyFont="1" applyFill="1" applyBorder="1" applyAlignment="1" applyProtection="1">
      <alignment horizontal="center" vertical="center"/>
    </xf>
    <xf numFmtId="9" fontId="28" fillId="4" borderId="39" xfId="0" applyNumberFormat="1" applyFont="1" applyFill="1" applyBorder="1" applyAlignment="1" applyProtection="1">
      <alignment horizontal="center" vertical="center"/>
    </xf>
    <xf numFmtId="9" fontId="28" fillId="4" borderId="39" xfId="1" applyFont="1" applyFill="1" applyBorder="1" applyAlignment="1" applyProtection="1">
      <alignment horizontal="center" vertical="center"/>
    </xf>
    <xf numFmtId="0" fontId="25" fillId="9" borderId="49" xfId="0" applyFont="1" applyFill="1" applyBorder="1" applyAlignment="1" applyProtection="1">
      <alignment vertical="center"/>
      <protection locked="0"/>
    </xf>
    <xf numFmtId="0" fontId="25" fillId="9" borderId="49" xfId="0" applyFont="1" applyFill="1" applyBorder="1" applyAlignment="1" applyProtection="1">
      <alignment horizontal="center" vertical="center" wrapText="1"/>
      <protection locked="0"/>
    </xf>
    <xf numFmtId="0" fontId="13" fillId="9" borderId="0" xfId="0" applyFont="1" applyFill="1" applyBorder="1" applyProtection="1">
      <protection locked="0"/>
    </xf>
    <xf numFmtId="0" fontId="13" fillId="9" borderId="41" xfId="0" applyFont="1" applyFill="1" applyBorder="1" applyProtection="1">
      <protection locked="0"/>
    </xf>
    <xf numFmtId="0" fontId="29" fillId="0" borderId="43" xfId="0" applyFont="1" applyBorder="1" applyProtection="1">
      <protection locked="0"/>
    </xf>
    <xf numFmtId="0" fontId="33" fillId="0" borderId="0" xfId="0" applyFont="1"/>
    <xf numFmtId="0" fontId="33" fillId="9" borderId="0" xfId="0" applyFont="1" applyFill="1"/>
    <xf numFmtId="0" fontId="28" fillId="0" borderId="1" xfId="0" applyNumberFormat="1" applyFont="1" applyBorder="1" applyAlignment="1" applyProtection="1">
      <alignment vertical="center"/>
      <protection locked="0"/>
    </xf>
    <xf numFmtId="0" fontId="2" fillId="9" borderId="0" xfId="0" applyFont="1" applyFill="1" applyProtection="1"/>
    <xf numFmtId="0" fontId="13" fillId="9" borderId="0" xfId="0" applyFont="1" applyFill="1" applyAlignment="1" applyProtection="1">
      <alignment vertical="center"/>
    </xf>
    <xf numFmtId="0" fontId="13" fillId="9" borderId="0" xfId="0" applyFont="1" applyFill="1" applyAlignment="1" applyProtection="1">
      <alignment horizontal="left" vertical="center"/>
    </xf>
    <xf numFmtId="0" fontId="22" fillId="9" borderId="0" xfId="0" applyFont="1" applyFill="1" applyBorder="1" applyAlignment="1" applyProtection="1">
      <alignment vertical="top" wrapText="1"/>
    </xf>
    <xf numFmtId="0" fontId="13" fillId="9" borderId="1" xfId="0" applyFont="1" applyFill="1" applyBorder="1" applyAlignment="1" applyProtection="1">
      <alignment vertical="center"/>
    </xf>
    <xf numFmtId="0" fontId="35" fillId="0" borderId="0" xfId="0" applyFont="1"/>
    <xf numFmtId="0" fontId="35" fillId="9" borderId="49" xfId="0" applyFont="1" applyFill="1" applyBorder="1"/>
    <xf numFmtId="0" fontId="35" fillId="9" borderId="0" xfId="0" applyFont="1" applyFill="1" applyBorder="1" applyAlignment="1">
      <alignment horizontal="right"/>
    </xf>
    <xf numFmtId="0" fontId="35" fillId="9" borderId="50" xfId="0" applyFont="1" applyFill="1" applyBorder="1"/>
    <xf numFmtId="0" fontId="35" fillId="9" borderId="0" xfId="0" applyFont="1" applyFill="1" applyBorder="1"/>
    <xf numFmtId="9" fontId="35" fillId="8" borderId="1" xfId="1" applyFont="1" applyFill="1" applyBorder="1" applyAlignment="1">
      <alignment horizontal="center" vertical="center"/>
    </xf>
    <xf numFmtId="9" fontId="35" fillId="9" borderId="1" xfId="0" applyNumberFormat="1" applyFont="1" applyFill="1" applyBorder="1"/>
    <xf numFmtId="9" fontId="35" fillId="9" borderId="1" xfId="0" applyNumberFormat="1" applyFont="1" applyFill="1" applyBorder="1" applyAlignment="1">
      <alignment horizontal="center"/>
    </xf>
    <xf numFmtId="0" fontId="35" fillId="9" borderId="1" xfId="0" applyFont="1" applyFill="1" applyBorder="1"/>
    <xf numFmtId="165" fontId="35" fillId="8" borderId="1" xfId="0" applyNumberFormat="1" applyFont="1" applyFill="1" applyBorder="1" applyAlignment="1">
      <alignment horizontal="center"/>
    </xf>
    <xf numFmtId="0" fontId="35" fillId="9" borderId="1" xfId="0" applyFont="1" applyFill="1" applyBorder="1" applyAlignment="1">
      <alignment horizontal="center" vertical="center"/>
    </xf>
    <xf numFmtId="0" fontId="35" fillId="9" borderId="45" xfId="0" applyFont="1" applyFill="1" applyBorder="1"/>
    <xf numFmtId="0" fontId="25" fillId="9" borderId="50" xfId="0" applyFont="1" applyFill="1" applyBorder="1" applyAlignment="1" applyProtection="1">
      <alignment vertical="center"/>
      <protection locked="0"/>
    </xf>
    <xf numFmtId="9" fontId="25" fillId="8" borderId="19" xfId="1" applyFont="1" applyFill="1" applyBorder="1" applyAlignment="1" applyProtection="1">
      <alignment horizontal="center" vertical="center"/>
      <protection locked="0"/>
    </xf>
    <xf numFmtId="0" fontId="35" fillId="9" borderId="0" xfId="0" applyFont="1" applyFill="1" applyBorder="1" applyProtection="1">
      <protection locked="0"/>
    </xf>
    <xf numFmtId="0" fontId="36" fillId="9" borderId="0" xfId="0" applyFont="1" applyFill="1" applyBorder="1" applyAlignment="1" applyProtection="1">
      <alignment horizontal="center"/>
      <protection locked="0"/>
    </xf>
    <xf numFmtId="0" fontId="35" fillId="9" borderId="41" xfId="0" applyFont="1" applyFill="1" applyBorder="1"/>
    <xf numFmtId="0" fontId="35" fillId="9" borderId="43" xfId="0" applyFont="1" applyFill="1" applyBorder="1"/>
    <xf numFmtId="0" fontId="35" fillId="9" borderId="0" xfId="0" applyFont="1" applyFill="1"/>
    <xf numFmtId="0" fontId="32" fillId="11" borderId="0" xfId="0" applyFont="1" applyFill="1"/>
    <xf numFmtId="0" fontId="33" fillId="9" borderId="0" xfId="0" applyFont="1" applyFill="1" applyAlignment="1"/>
    <xf numFmtId="0" fontId="41" fillId="9" borderId="0" xfId="0" applyFont="1" applyFill="1"/>
    <xf numFmtId="0" fontId="10"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5" fillId="9" borderId="0" xfId="0" applyFont="1" applyFill="1" applyBorder="1" applyAlignment="1" applyProtection="1">
      <alignment vertical="center"/>
      <protection locked="0"/>
    </xf>
    <xf numFmtId="0" fontId="35" fillId="0" borderId="0" xfId="0" applyFont="1" applyProtection="1">
      <protection locked="0"/>
    </xf>
    <xf numFmtId="0" fontId="13" fillId="0" borderId="0" xfId="0" applyFont="1" applyProtection="1">
      <protection locked="0"/>
    </xf>
    <xf numFmtId="2" fontId="13" fillId="0" borderId="0" xfId="0" applyNumberFormat="1" applyFont="1" applyProtection="1">
      <protection locked="0"/>
    </xf>
    <xf numFmtId="0" fontId="45" fillId="8" borderId="39" xfId="0" applyFont="1" applyFill="1" applyBorder="1" applyAlignment="1" applyProtection="1">
      <alignment horizontal="center" vertical="center"/>
    </xf>
    <xf numFmtId="0" fontId="25" fillId="9" borderId="49" xfId="0" applyFont="1" applyFill="1" applyBorder="1" applyAlignment="1" applyProtection="1">
      <alignment horizontal="center" vertical="center"/>
      <protection locked="0"/>
    </xf>
    <xf numFmtId="0" fontId="9" fillId="9" borderId="0" xfId="0" applyFont="1" applyFill="1" applyBorder="1" applyAlignment="1" applyProtection="1">
      <alignment horizontal="center" vertical="center"/>
      <protection locked="0"/>
    </xf>
    <xf numFmtId="2" fontId="13" fillId="9" borderId="0" xfId="0" applyNumberFormat="1" applyFont="1" applyFill="1" applyBorder="1" applyProtection="1">
      <protection locked="0"/>
    </xf>
    <xf numFmtId="0" fontId="13" fillId="9" borderId="50" xfId="0" applyFont="1" applyFill="1" applyBorder="1" applyProtection="1">
      <protection locked="0"/>
    </xf>
    <xf numFmtId="0" fontId="13" fillId="0" borderId="30" xfId="0" applyFont="1" applyBorder="1" applyAlignment="1" applyProtection="1">
      <protection locked="0"/>
    </xf>
    <xf numFmtId="2" fontId="13" fillId="9" borderId="0" xfId="0" applyNumberFormat="1" applyFont="1" applyFill="1" applyBorder="1" applyAlignment="1" applyProtection="1">
      <alignment horizontal="center"/>
      <protection locked="0"/>
    </xf>
    <xf numFmtId="0" fontId="13" fillId="9" borderId="0" xfId="0" applyFont="1" applyFill="1" applyBorder="1" applyAlignment="1" applyProtection="1">
      <alignment horizontal="center"/>
      <protection locked="0"/>
    </xf>
    <xf numFmtId="0" fontId="13" fillId="9" borderId="50" xfId="0" applyFont="1" applyFill="1" applyBorder="1" applyAlignment="1" applyProtection="1">
      <alignment horizontal="center"/>
      <protection locked="0"/>
    </xf>
    <xf numFmtId="2" fontId="9" fillId="9" borderId="0" xfId="0" applyNumberFormat="1" applyFont="1" applyFill="1" applyBorder="1" applyAlignment="1" applyProtection="1">
      <alignment horizontal="center"/>
      <protection locked="0"/>
    </xf>
    <xf numFmtId="0" fontId="9" fillId="9" borderId="0" xfId="0" applyFont="1" applyFill="1" applyBorder="1" applyAlignment="1" applyProtection="1">
      <alignment horizontal="center"/>
      <protection locked="0"/>
    </xf>
    <xf numFmtId="0" fontId="9" fillId="9" borderId="50" xfId="0" applyFont="1" applyFill="1" applyBorder="1" applyAlignment="1" applyProtection="1">
      <alignment horizontal="center"/>
      <protection locked="0"/>
    </xf>
    <xf numFmtId="0" fontId="25" fillId="9" borderId="45" xfId="0" applyFont="1" applyFill="1" applyBorder="1" applyAlignment="1" applyProtection="1">
      <alignment horizontal="center" vertical="center"/>
      <protection locked="0"/>
    </xf>
    <xf numFmtId="0" fontId="9" fillId="9" borderId="41" xfId="0" applyFont="1" applyFill="1" applyBorder="1" applyAlignment="1" applyProtection="1">
      <alignment horizontal="center" vertical="center"/>
      <protection locked="0"/>
    </xf>
    <xf numFmtId="2" fontId="13" fillId="9" borderId="41" xfId="0" applyNumberFormat="1" applyFont="1" applyFill="1" applyBorder="1" applyProtection="1">
      <protection locked="0"/>
    </xf>
    <xf numFmtId="0" fontId="13" fillId="9" borderId="43" xfId="0" applyFont="1" applyFill="1" applyBorder="1" applyProtection="1">
      <protection locked="0"/>
    </xf>
    <xf numFmtId="0" fontId="13" fillId="9" borderId="0" xfId="0" applyFont="1" applyFill="1" applyProtection="1"/>
    <xf numFmtId="0" fontId="13" fillId="0" borderId="0" xfId="0" applyFont="1" applyProtection="1"/>
    <xf numFmtId="0" fontId="13" fillId="0" borderId="0" xfId="0" applyFont="1" applyAlignment="1" applyProtection="1">
      <alignment horizontal="left"/>
    </xf>
    <xf numFmtId="0" fontId="13" fillId="0" borderId="35" xfId="0" applyFont="1" applyBorder="1" applyProtection="1"/>
    <xf numFmtId="0" fontId="13" fillId="0" borderId="46" xfId="0" applyFont="1" applyBorder="1" applyAlignment="1" applyProtection="1">
      <alignment horizontal="center"/>
    </xf>
    <xf numFmtId="0" fontId="13" fillId="0" borderId="49" xfId="0" applyFont="1" applyBorder="1" applyProtection="1"/>
    <xf numFmtId="0" fontId="13" fillId="0" borderId="50" xfId="0" applyFont="1" applyBorder="1" applyAlignment="1" applyProtection="1">
      <alignment horizontal="center"/>
    </xf>
    <xf numFmtId="0" fontId="13" fillId="0" borderId="45" xfId="0" applyFont="1" applyBorder="1" applyProtection="1"/>
    <xf numFmtId="0" fontId="13" fillId="0" borderId="43" xfId="0" applyFont="1" applyBorder="1" applyAlignment="1" applyProtection="1">
      <alignment horizontal="center" vertical="center"/>
    </xf>
    <xf numFmtId="0" fontId="13" fillId="9" borderId="0" xfId="0" applyFont="1" applyFill="1" applyBorder="1" applyProtection="1"/>
    <xf numFmtId="0" fontId="46" fillId="9" borderId="0" xfId="0" applyFont="1" applyFill="1" applyBorder="1" applyAlignment="1" applyProtection="1">
      <alignment horizontal="left" vertical="center" wrapText="1"/>
    </xf>
    <xf numFmtId="0" fontId="13" fillId="9" borderId="0" xfId="0" applyFont="1" applyFill="1" applyBorder="1" applyAlignment="1" applyProtection="1">
      <alignment horizontal="center"/>
    </xf>
    <xf numFmtId="0" fontId="13" fillId="9" borderId="0" xfId="0" applyFont="1" applyFill="1" applyAlignment="1" applyProtection="1">
      <alignment horizontal="left"/>
    </xf>
    <xf numFmtId="0" fontId="19" fillId="0" borderId="1" xfId="0" applyFont="1" applyBorder="1" applyAlignment="1" applyProtection="1">
      <alignment horizontal="center" vertical="center"/>
    </xf>
    <xf numFmtId="0" fontId="32" fillId="14" borderId="0" xfId="0" applyFont="1" applyFill="1"/>
    <xf numFmtId="0" fontId="8" fillId="0" borderId="0" xfId="0" applyFont="1" applyBorder="1" applyAlignment="1" applyProtection="1">
      <alignment horizontal="center"/>
      <protection locked="0"/>
    </xf>
    <xf numFmtId="0" fontId="13" fillId="0" borderId="0" xfId="0" applyFont="1" applyBorder="1" applyProtection="1">
      <protection locked="0"/>
    </xf>
    <xf numFmtId="0" fontId="13" fillId="0" borderId="0" xfId="0" applyFont="1" applyBorder="1" applyAlignment="1" applyProtection="1">
      <alignment horizontal="center"/>
      <protection locked="0"/>
    </xf>
    <xf numFmtId="0" fontId="35" fillId="9" borderId="26" xfId="0" applyFont="1" applyFill="1" applyBorder="1"/>
    <xf numFmtId="0" fontId="35" fillId="9" borderId="32" xfId="0" applyFont="1" applyFill="1" applyBorder="1"/>
    <xf numFmtId="0" fontId="25" fillId="9" borderId="0" xfId="0" applyFont="1" applyFill="1" applyBorder="1" applyAlignment="1" applyProtection="1">
      <alignment horizontal="right" vertical="center"/>
      <protection locked="0"/>
    </xf>
    <xf numFmtId="0" fontId="11" fillId="9" borderId="0" xfId="0"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9" fontId="29" fillId="0" borderId="1" xfId="1" applyFont="1" applyBorder="1" applyAlignment="1" applyProtection="1">
      <alignment horizontal="center" vertical="center" wrapText="1"/>
      <protection locked="0"/>
    </xf>
    <xf numFmtId="0" fontId="34" fillId="13" borderId="41"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3" fillId="0" borderId="4" xfId="0" applyFont="1" applyBorder="1" applyAlignment="1">
      <alignment horizontal="center" vertical="center" wrapText="1"/>
    </xf>
    <xf numFmtId="0" fontId="9" fillId="5" borderId="2"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48" fillId="9" borderId="1" xfId="0" applyFont="1" applyFill="1" applyBorder="1" applyAlignment="1" applyProtection="1">
      <alignment horizontal="center" vertical="center"/>
    </xf>
    <xf numFmtId="0" fontId="35" fillId="9" borderId="0" xfId="0" applyFont="1" applyFill="1" applyBorder="1" applyAlignment="1">
      <alignment horizontal="center"/>
    </xf>
    <xf numFmtId="0" fontId="23" fillId="13" borderId="17" xfId="0" applyFont="1" applyFill="1" applyBorder="1" applyAlignment="1" applyProtection="1">
      <alignment horizontal="center" vertical="center"/>
      <protection locked="0"/>
    </xf>
    <xf numFmtId="0" fontId="51" fillId="4" borderId="17" xfId="0" applyFont="1" applyFill="1" applyBorder="1" applyAlignment="1" applyProtection="1">
      <alignment horizontal="center" vertical="center"/>
      <protection locked="0"/>
    </xf>
    <xf numFmtId="9" fontId="28" fillId="4" borderId="58" xfId="0" applyNumberFormat="1" applyFont="1" applyFill="1" applyBorder="1" applyAlignment="1" applyProtection="1">
      <alignment horizontal="center" vertical="center"/>
    </xf>
    <xf numFmtId="165" fontId="13" fillId="9" borderId="0" xfId="0" applyNumberFormat="1" applyFont="1" applyFill="1" applyAlignment="1" applyProtection="1">
      <alignment horizontal="center" vertical="center"/>
    </xf>
    <xf numFmtId="165" fontId="52" fillId="9" borderId="1" xfId="0" applyNumberFormat="1" applyFont="1" applyFill="1" applyBorder="1" applyAlignment="1" applyProtection="1">
      <alignment horizontal="center" vertical="center"/>
    </xf>
    <xf numFmtId="0" fontId="32" fillId="11" borderId="0" xfId="0" applyFont="1" applyFill="1" applyAlignment="1">
      <alignment vertical="justify"/>
    </xf>
    <xf numFmtId="0" fontId="39" fillId="9" borderId="0" xfId="0" applyFont="1" applyFill="1" applyAlignment="1">
      <alignment horizontal="center" vertical="justify" wrapText="1"/>
    </xf>
    <xf numFmtId="0" fontId="41" fillId="9" borderId="0" xfId="0" applyFont="1" applyFill="1" applyAlignment="1">
      <alignment vertical="justify"/>
    </xf>
    <xf numFmtId="0" fontId="33" fillId="0" borderId="0" xfId="0" applyFont="1" applyAlignment="1">
      <alignment vertical="justify"/>
    </xf>
    <xf numFmtId="0" fontId="40" fillId="9" borderId="0" xfId="0" applyFont="1" applyFill="1" applyAlignment="1">
      <alignment horizontal="center" vertical="justify"/>
    </xf>
    <xf numFmtId="0" fontId="42" fillId="9" borderId="0" xfId="0" applyFont="1" applyFill="1" applyBorder="1" applyAlignment="1">
      <alignment horizontal="left" vertical="justify" wrapText="1"/>
    </xf>
    <xf numFmtId="0" fontId="44" fillId="9" borderId="39" xfId="0" applyFont="1" applyFill="1" applyBorder="1" applyAlignment="1">
      <alignment horizontal="center" vertical="justify" wrapText="1"/>
    </xf>
    <xf numFmtId="0" fontId="42" fillId="11" borderId="0" xfId="0" applyFont="1" applyFill="1" applyAlignment="1">
      <alignment vertical="justify"/>
    </xf>
    <xf numFmtId="0" fontId="41" fillId="9" borderId="0" xfId="0" applyFont="1" applyFill="1" applyAlignment="1">
      <alignment vertical="center"/>
    </xf>
    <xf numFmtId="0" fontId="32" fillId="11" borderId="0" xfId="0" applyFont="1" applyFill="1" applyAlignment="1">
      <alignment vertical="center"/>
    </xf>
    <xf numFmtId="0" fontId="33" fillId="0" borderId="0" xfId="0" applyFont="1" applyAlignment="1">
      <alignment vertical="center"/>
    </xf>
    <xf numFmtId="0" fontId="33" fillId="9" borderId="0" xfId="0" applyFont="1" applyFill="1" applyAlignment="1">
      <alignment vertical="center"/>
    </xf>
    <xf numFmtId="0" fontId="41" fillId="9" borderId="49" xfId="0" applyFont="1" applyFill="1" applyBorder="1" applyAlignment="1">
      <alignment vertical="center"/>
    </xf>
    <xf numFmtId="0" fontId="41" fillId="0" borderId="49" xfId="0" applyFont="1" applyBorder="1" applyAlignment="1">
      <alignment vertical="center"/>
    </xf>
    <xf numFmtId="0" fontId="42" fillId="11" borderId="0" xfId="0" applyFont="1" applyFill="1" applyAlignment="1">
      <alignment vertical="center"/>
    </xf>
    <xf numFmtId="0" fontId="33" fillId="0" borderId="0" xfId="0" applyFont="1" applyAlignment="1"/>
    <xf numFmtId="0" fontId="41" fillId="9" borderId="0" xfId="0" applyFont="1" applyFill="1" applyBorder="1" applyAlignment="1"/>
    <xf numFmtId="0" fontId="41" fillId="9" borderId="50" xfId="0" applyFont="1" applyFill="1" applyBorder="1" applyAlignment="1"/>
    <xf numFmtId="0" fontId="42" fillId="9" borderId="0" xfId="0" applyFont="1" applyFill="1" applyBorder="1" applyAlignment="1">
      <alignment horizontal="center" wrapText="1"/>
    </xf>
    <xf numFmtId="0" fontId="42" fillId="9" borderId="50" xfId="0" applyFont="1" applyFill="1" applyBorder="1" applyAlignment="1">
      <alignment horizontal="center" wrapText="1"/>
    </xf>
    <xf numFmtId="0" fontId="42" fillId="11" borderId="0" xfId="0" applyFont="1" applyFill="1" applyAlignment="1"/>
    <xf numFmtId="0" fontId="32" fillId="11" borderId="0" xfId="0" applyFont="1" applyFill="1" applyAlignment="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1" fillId="9" borderId="12" xfId="0" applyFont="1" applyFill="1" applyBorder="1" applyAlignment="1">
      <alignment horizontal="center" vertical="center"/>
    </xf>
    <xf numFmtId="0" fontId="41" fillId="9" borderId="15" xfId="0" applyFont="1" applyFill="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Fill="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Fill="1" applyBorder="1" applyAlignment="1">
      <alignment horizontal="center"/>
    </xf>
    <xf numFmtId="0" fontId="2" fillId="0" borderId="32" xfId="0" applyFont="1" applyFill="1" applyBorder="1" applyAlignment="1">
      <alignment horizontal="center"/>
    </xf>
    <xf numFmtId="0" fontId="2" fillId="0" borderId="6" xfId="0" applyFont="1" applyFill="1" applyBorder="1" applyAlignment="1">
      <alignment horizontal="center"/>
    </xf>
    <xf numFmtId="0" fontId="42" fillId="9" borderId="35" xfId="0" applyFont="1" applyFill="1" applyBorder="1" applyAlignment="1">
      <alignment horizontal="left" vertical="justify" wrapText="1"/>
    </xf>
    <xf numFmtId="0" fontId="42" fillId="9" borderId="44" xfId="0" applyFont="1" applyFill="1" applyBorder="1" applyAlignment="1">
      <alignment horizontal="left" vertical="justify" wrapText="1"/>
    </xf>
    <xf numFmtId="0" fontId="42" fillId="9" borderId="46" xfId="0" applyFont="1" applyFill="1" applyBorder="1" applyAlignment="1">
      <alignment horizontal="left" vertical="justify" wrapText="1"/>
    </xf>
    <xf numFmtId="0" fontId="42" fillId="9" borderId="49" xfId="0" applyFont="1" applyFill="1" applyBorder="1" applyAlignment="1">
      <alignment horizontal="left" vertical="justify" wrapText="1"/>
    </xf>
    <xf numFmtId="0" fontId="42" fillId="9" borderId="0" xfId="0" applyFont="1" applyFill="1" applyBorder="1" applyAlignment="1">
      <alignment horizontal="left" vertical="justify" wrapText="1"/>
    </xf>
    <xf numFmtId="0" fontId="42" fillId="9" borderId="50" xfId="0" applyFont="1" applyFill="1" applyBorder="1" applyAlignment="1">
      <alignment horizontal="left" vertical="justify" wrapText="1"/>
    </xf>
    <xf numFmtId="0" fontId="42" fillId="9" borderId="45" xfId="0" applyFont="1" applyFill="1" applyBorder="1" applyAlignment="1">
      <alignment horizontal="left" vertical="justify" wrapText="1"/>
    </xf>
    <xf numFmtId="0" fontId="42" fillId="9" borderId="41" xfId="0" applyFont="1" applyFill="1" applyBorder="1" applyAlignment="1">
      <alignment horizontal="left" vertical="justify" wrapText="1"/>
    </xf>
    <xf numFmtId="0" fontId="42" fillId="9" borderId="43" xfId="0" applyFont="1" applyFill="1" applyBorder="1" applyAlignment="1">
      <alignment horizontal="left" vertical="justify" wrapText="1"/>
    </xf>
    <xf numFmtId="0" fontId="44" fillId="9" borderId="47" xfId="0" applyFont="1" applyFill="1" applyBorder="1" applyAlignment="1">
      <alignment horizontal="center" vertical="center" wrapText="1"/>
    </xf>
    <xf numFmtId="0" fontId="44" fillId="9" borderId="54" xfId="0" applyFont="1" applyFill="1" applyBorder="1" applyAlignment="1">
      <alignment horizontal="center" vertical="center" wrapText="1"/>
    </xf>
    <xf numFmtId="0" fontId="44" fillId="9" borderId="48" xfId="0" applyFont="1" applyFill="1" applyBorder="1" applyAlignment="1">
      <alignment horizontal="center" vertical="center" wrapText="1"/>
    </xf>
    <xf numFmtId="0" fontId="44" fillId="9" borderId="0" xfId="0" applyFont="1" applyFill="1" applyAlignment="1">
      <alignment horizontal="center" vertical="justify" wrapText="1"/>
    </xf>
    <xf numFmtId="0" fontId="40" fillId="9" borderId="0" xfId="0" applyFont="1" applyFill="1" applyAlignment="1">
      <alignment horizontal="center" vertical="justify"/>
    </xf>
    <xf numFmtId="0" fontId="42" fillId="9" borderId="17" xfId="0" applyFont="1" applyFill="1" applyBorder="1" applyAlignment="1">
      <alignment horizontal="left" vertical="justify" wrapText="1"/>
    </xf>
    <xf numFmtId="0" fontId="42" fillId="9" borderId="18" xfId="0" applyFont="1" applyFill="1" applyBorder="1" applyAlignment="1">
      <alignment horizontal="left" vertical="justify" wrapText="1"/>
    </xf>
    <xf numFmtId="0" fontId="42" fillId="9" borderId="19" xfId="0" applyFont="1" applyFill="1" applyBorder="1" applyAlignment="1">
      <alignment horizontal="left" vertical="justify" wrapText="1"/>
    </xf>
    <xf numFmtId="0" fontId="42" fillId="9" borderId="17"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42" fillId="9" borderId="19" xfId="0" applyFont="1" applyFill="1" applyBorder="1" applyAlignment="1">
      <alignment horizontal="left" vertical="center" wrapText="1"/>
    </xf>
    <xf numFmtId="0" fontId="44" fillId="9" borderId="47" xfId="0" applyFont="1" applyFill="1" applyBorder="1" applyAlignment="1">
      <alignment horizontal="center" vertical="justify" wrapText="1"/>
    </xf>
    <xf numFmtId="0" fontId="44" fillId="9" borderId="48" xfId="0" applyFont="1" applyFill="1" applyBorder="1" applyAlignment="1">
      <alignment horizontal="center" vertical="justify"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2" fillId="9" borderId="11" xfId="0" applyFont="1" applyFill="1" applyBorder="1" applyAlignment="1">
      <alignment horizontal="left" wrapText="1"/>
    </xf>
    <xf numFmtId="0" fontId="42" fillId="9" borderId="1" xfId="0" applyFont="1" applyFill="1" applyBorder="1" applyAlignment="1">
      <alignment horizontal="left" wrapText="1"/>
    </xf>
    <xf numFmtId="0" fontId="53" fillId="9" borderId="0" xfId="0" applyFont="1" applyFill="1" applyAlignment="1">
      <alignment horizontal="center" wrapText="1"/>
    </xf>
    <xf numFmtId="0" fontId="28"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1" fillId="9" borderId="1" xfId="0" applyFont="1" applyFill="1" applyBorder="1" applyAlignment="1">
      <alignment horizontal="left" wrapText="1"/>
    </xf>
    <xf numFmtId="0" fontId="41" fillId="9" borderId="12" xfId="0" applyFont="1" applyFill="1" applyBorder="1" applyAlignment="1">
      <alignment horizontal="left" wrapText="1"/>
    </xf>
    <xf numFmtId="0" fontId="41" fillId="9" borderId="14" xfId="0" applyFont="1" applyFill="1" applyBorder="1" applyAlignment="1">
      <alignment horizontal="left" wrapText="1"/>
    </xf>
    <xf numFmtId="0" fontId="41" fillId="9" borderId="15" xfId="0" applyFont="1" applyFill="1" applyBorder="1" applyAlignment="1">
      <alignment horizontal="left" wrapText="1"/>
    </xf>
    <xf numFmtId="0" fontId="42" fillId="9" borderId="27" xfId="0" applyFont="1" applyFill="1" applyBorder="1" applyAlignment="1">
      <alignment horizontal="center" vertical="center" wrapText="1"/>
    </xf>
    <xf numFmtId="0" fontId="42" fillId="9" borderId="28" xfId="0" applyFont="1" applyFill="1" applyBorder="1" applyAlignment="1">
      <alignment horizontal="center" vertical="center" wrapText="1"/>
    </xf>
    <xf numFmtId="0" fontId="42" fillId="9" borderId="58" xfId="0" applyFont="1" applyFill="1" applyBorder="1" applyAlignment="1">
      <alignment horizontal="center" vertical="center" wrapText="1"/>
    </xf>
    <xf numFmtId="0" fontId="41" fillId="9" borderId="9" xfId="0" applyFont="1" applyFill="1" applyBorder="1" applyAlignment="1">
      <alignment horizontal="left" wrapText="1"/>
    </xf>
    <xf numFmtId="0" fontId="41" fillId="9" borderId="10" xfId="0" applyFont="1" applyFill="1" applyBorder="1" applyAlignment="1">
      <alignment horizontal="left" wrapText="1"/>
    </xf>
    <xf numFmtId="0" fontId="41" fillId="9" borderId="12" xfId="0" applyFont="1" applyFill="1" applyBorder="1" applyAlignment="1">
      <alignment horizontal="center" vertical="center"/>
    </xf>
    <xf numFmtId="0" fontId="42" fillId="9" borderId="13" xfId="0" applyFont="1" applyFill="1" applyBorder="1" applyAlignment="1">
      <alignment horizontal="left" wrapText="1"/>
    </xf>
    <xf numFmtId="0" fontId="42" fillId="9" borderId="14" xfId="0" applyFont="1" applyFill="1" applyBorder="1" applyAlignment="1">
      <alignment horizontal="left" wrapText="1"/>
    </xf>
    <xf numFmtId="0" fontId="42" fillId="9" borderId="35" xfId="0" applyFont="1" applyFill="1" applyBorder="1" applyAlignment="1">
      <alignment horizontal="center" wrapText="1"/>
    </xf>
    <xf numFmtId="0" fontId="42" fillId="9" borderId="44" xfId="0" applyFont="1" applyFill="1" applyBorder="1" applyAlignment="1">
      <alignment horizontal="center" wrapText="1"/>
    </xf>
    <xf numFmtId="0" fontId="42" fillId="9" borderId="46" xfId="0" applyFont="1" applyFill="1" applyBorder="1" applyAlignment="1">
      <alignment horizontal="center" wrapText="1"/>
    </xf>
    <xf numFmtId="0" fontId="42" fillId="9" borderId="49" xfId="0" applyFont="1" applyFill="1" applyBorder="1" applyAlignment="1">
      <alignment horizontal="center" wrapText="1"/>
    </xf>
    <xf numFmtId="0" fontId="42" fillId="9" borderId="0" xfId="0" applyFont="1" applyFill="1" applyBorder="1" applyAlignment="1">
      <alignment horizontal="center" wrapText="1"/>
    </xf>
    <xf numFmtId="0" fontId="42" fillId="9" borderId="50" xfId="0" applyFont="1" applyFill="1" applyBorder="1" applyAlignment="1">
      <alignment horizontal="center" wrapText="1"/>
    </xf>
    <xf numFmtId="0" fontId="45" fillId="8" borderId="35" xfId="0" applyFont="1" applyFill="1" applyBorder="1" applyAlignment="1" applyProtection="1">
      <alignment horizontal="center" vertical="center" wrapText="1"/>
    </xf>
    <xf numFmtId="0" fontId="45" fillId="8" borderId="46" xfId="0" applyFont="1" applyFill="1" applyBorder="1" applyAlignment="1" applyProtection="1">
      <alignment horizontal="center" vertical="center" wrapText="1"/>
    </xf>
    <xf numFmtId="0" fontId="45" fillId="8" borderId="45" xfId="0" applyFont="1" applyFill="1" applyBorder="1" applyAlignment="1" applyProtection="1">
      <alignment horizontal="center" vertical="center" wrapText="1"/>
    </xf>
    <xf numFmtId="0" fontId="45" fillId="8" borderId="43" xfId="0" applyFont="1" applyFill="1" applyBorder="1" applyAlignment="1" applyProtection="1">
      <alignment horizontal="center" vertical="center" wrapText="1"/>
    </xf>
    <xf numFmtId="0" fontId="29" fillId="0" borderId="0" xfId="0" applyFont="1" applyBorder="1" applyAlignment="1" applyProtection="1">
      <alignment horizontal="center"/>
      <protection locked="0"/>
    </xf>
    <xf numFmtId="0" fontId="29" fillId="0" borderId="50" xfId="0" applyFont="1" applyBorder="1" applyAlignment="1" applyProtection="1">
      <alignment horizontal="center"/>
      <protection locked="0"/>
    </xf>
    <xf numFmtId="166" fontId="29" fillId="0" borderId="0" xfId="1" applyNumberFormat="1" applyFont="1" applyBorder="1" applyAlignment="1" applyProtection="1">
      <alignment horizontal="center" vertical="center" wrapText="1"/>
      <protection locked="0"/>
    </xf>
    <xf numFmtId="0" fontId="34" fillId="13" borderId="41" xfId="0" applyFont="1" applyFill="1" applyBorder="1" applyAlignment="1" applyProtection="1">
      <alignment horizontal="center" vertical="center"/>
    </xf>
    <xf numFmtId="0" fontId="34" fillId="13" borderId="43" xfId="0" applyFont="1" applyFill="1" applyBorder="1" applyAlignment="1" applyProtection="1">
      <alignment horizontal="center" vertical="center"/>
    </xf>
    <xf numFmtId="0" fontId="45" fillId="8" borderId="39" xfId="0" applyFont="1" applyFill="1" applyBorder="1" applyAlignment="1" applyProtection="1">
      <alignment horizontal="center" vertical="center" wrapText="1"/>
    </xf>
    <xf numFmtId="0" fontId="8" fillId="0" borderId="0" xfId="0" applyFont="1" applyAlignment="1" applyProtection="1">
      <alignment horizontal="center"/>
      <protection locked="0"/>
    </xf>
    <xf numFmtId="0" fontId="13" fillId="0" borderId="0" xfId="0" applyFont="1" applyAlignment="1" applyProtection="1">
      <alignment horizontal="center"/>
      <protection locked="0"/>
    </xf>
    <xf numFmtId="0" fontId="34" fillId="13" borderId="45" xfId="0" applyFont="1" applyFill="1" applyBorder="1" applyAlignment="1" applyProtection="1">
      <alignment horizontal="center" vertical="center"/>
    </xf>
    <xf numFmtId="0" fontId="11" fillId="13" borderId="41" xfId="0" applyFont="1" applyFill="1" applyBorder="1" applyAlignment="1" applyProtection="1">
      <alignment horizontal="center" vertical="center"/>
    </xf>
    <xf numFmtId="0" fontId="11" fillId="13" borderId="43" xfId="0" applyFont="1" applyFill="1" applyBorder="1" applyAlignment="1" applyProtection="1">
      <alignment horizontal="center" vertical="center"/>
    </xf>
    <xf numFmtId="2" fontId="45" fillId="8" borderId="39" xfId="0" applyNumberFormat="1" applyFont="1" applyFill="1" applyBorder="1" applyAlignment="1" applyProtection="1">
      <alignment horizontal="center" vertical="center" wrapText="1"/>
    </xf>
    <xf numFmtId="0" fontId="15" fillId="12" borderId="17" xfId="0" applyFont="1" applyFill="1" applyBorder="1" applyAlignment="1" applyProtection="1">
      <alignment horizontal="center" vertical="center"/>
    </xf>
    <xf numFmtId="0" fontId="15" fillId="12" borderId="18" xfId="0" applyFont="1" applyFill="1" applyBorder="1" applyAlignment="1" applyProtection="1">
      <alignment horizontal="center" vertical="center"/>
    </xf>
    <xf numFmtId="0" fontId="15" fillId="12" borderId="19" xfId="0" applyFont="1" applyFill="1" applyBorder="1" applyAlignment="1" applyProtection="1">
      <alignment horizontal="center" vertical="center"/>
    </xf>
    <xf numFmtId="0" fontId="51" fillId="8" borderId="39" xfId="0" applyFont="1" applyFill="1" applyBorder="1" applyAlignment="1" applyProtection="1">
      <alignment horizontal="center" vertical="center"/>
    </xf>
    <xf numFmtId="0" fontId="45" fillId="8" borderId="47" xfId="0" applyFont="1" applyFill="1" applyBorder="1" applyAlignment="1" applyProtection="1">
      <alignment horizontal="center" vertical="center" wrapText="1"/>
    </xf>
    <xf numFmtId="0" fontId="45" fillId="8" borderId="48" xfId="0" applyFont="1" applyFill="1" applyBorder="1" applyAlignment="1" applyProtection="1">
      <alignment horizontal="center" vertical="center" wrapText="1"/>
    </xf>
    <xf numFmtId="14" fontId="29" fillId="0" borderId="38" xfId="0" applyNumberFormat="1"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9" fontId="30" fillId="0" borderId="38" xfId="1" applyFont="1" applyFill="1" applyBorder="1" applyAlignment="1" applyProtection="1">
      <alignment horizontal="center" vertical="center" wrapText="1"/>
    </xf>
    <xf numFmtId="9" fontId="30" fillId="0" borderId="3" xfId="1" applyFont="1" applyFill="1" applyBorder="1" applyAlignment="1" applyProtection="1">
      <alignment horizontal="center" vertical="center" wrapText="1"/>
    </xf>
    <xf numFmtId="0" fontId="49" fillId="9" borderId="40" xfId="0" applyFont="1" applyFill="1" applyBorder="1" applyAlignment="1" applyProtection="1">
      <alignment horizontal="left" vertical="center" wrapText="1"/>
      <protection locked="0"/>
    </xf>
    <xf numFmtId="0" fontId="49" fillId="9" borderId="25" xfId="0" applyFont="1" applyFill="1" applyBorder="1" applyAlignment="1" applyProtection="1">
      <alignment horizontal="left" vertical="center" wrapText="1"/>
      <protection locked="0"/>
    </xf>
    <xf numFmtId="0" fontId="49" fillId="9" borderId="57" xfId="0" applyFont="1" applyFill="1" applyBorder="1" applyAlignment="1" applyProtection="1">
      <alignment horizontal="left" vertical="center" wrapText="1"/>
      <protection locked="0"/>
    </xf>
    <xf numFmtId="9" fontId="29" fillId="0" borderId="38" xfId="1" applyNumberFormat="1" applyFont="1" applyBorder="1" applyAlignment="1" applyProtection="1">
      <alignment horizontal="center" vertical="center" wrapText="1"/>
    </xf>
    <xf numFmtId="9" fontId="29" fillId="0" borderId="3" xfId="1" applyNumberFormat="1" applyFont="1" applyBorder="1" applyAlignment="1" applyProtection="1">
      <alignment horizontal="center" vertical="center" wrapText="1"/>
    </xf>
    <xf numFmtId="9" fontId="29" fillId="0" borderId="4" xfId="1" applyNumberFormat="1" applyFont="1" applyBorder="1" applyAlignment="1" applyProtection="1">
      <alignment horizontal="center" vertical="center" wrapText="1"/>
    </xf>
    <xf numFmtId="0" fontId="51" fillId="8" borderId="42" xfId="0" applyFont="1" applyFill="1" applyBorder="1" applyAlignment="1" applyProtection="1">
      <alignment horizontal="center" vertical="center" wrapText="1"/>
      <protection locked="0"/>
    </xf>
    <xf numFmtId="0" fontId="51" fillId="8" borderId="56" xfId="0" applyFont="1" applyFill="1" applyBorder="1" applyAlignment="1" applyProtection="1">
      <alignment horizontal="center" vertical="center" wrapText="1"/>
      <protection locked="0"/>
    </xf>
    <xf numFmtId="0" fontId="51" fillId="8" borderId="16"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3" xfId="0" applyFont="1" applyFill="1" applyBorder="1" applyAlignment="1" applyProtection="1">
      <alignment horizontal="center" vertical="center" wrapText="1"/>
      <protection locked="0"/>
    </xf>
    <xf numFmtId="0" fontId="29" fillId="0" borderId="4"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justify" vertical="center" wrapText="1"/>
      <protection locked="0"/>
    </xf>
    <xf numFmtId="0" fontId="29" fillId="0" borderId="3" xfId="0" applyFont="1" applyFill="1" applyBorder="1" applyAlignment="1" applyProtection="1">
      <alignment horizontal="justify" vertical="center" wrapText="1"/>
      <protection locked="0"/>
    </xf>
    <xf numFmtId="0" fontId="29" fillId="0" borderId="4" xfId="0" applyFont="1" applyFill="1" applyBorder="1" applyAlignment="1" applyProtection="1">
      <alignment horizontal="justify" vertical="center" wrapText="1"/>
      <protection locked="0"/>
    </xf>
    <xf numFmtId="0" fontId="14" fillId="9" borderId="23"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0" fontId="13" fillId="0" borderId="26" xfId="0" applyFont="1" applyBorder="1" applyAlignment="1" applyProtection="1">
      <alignment horizontal="center"/>
      <protection locked="0"/>
    </xf>
    <xf numFmtId="0" fontId="13" fillId="0" borderId="32" xfId="0" applyFont="1" applyBorder="1" applyAlignment="1" applyProtection="1">
      <alignment horizontal="center"/>
      <protection locked="0"/>
    </xf>
    <xf numFmtId="0" fontId="11" fillId="9" borderId="13" xfId="0" applyFont="1" applyFill="1" applyBorder="1" applyAlignment="1" applyProtection="1">
      <alignment horizontal="center" vertical="center"/>
      <protection locked="0"/>
    </xf>
    <xf numFmtId="0" fontId="11" fillId="9" borderId="14"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0" fontId="13" fillId="9" borderId="40" xfId="0" applyFont="1" applyFill="1" applyBorder="1" applyAlignment="1" applyProtection="1">
      <alignment horizontal="center"/>
      <protection locked="0"/>
    </xf>
    <xf numFmtId="0" fontId="13" fillId="9" borderId="25" xfId="0" applyFont="1" applyFill="1" applyBorder="1" applyAlignment="1" applyProtection="1">
      <alignment horizontal="center"/>
      <protection locked="0"/>
    </xf>
    <xf numFmtId="0" fontId="13" fillId="9" borderId="24" xfId="0" applyFont="1" applyFill="1" applyBorder="1" applyAlignment="1" applyProtection="1">
      <alignment horizontal="center"/>
      <protection locked="0"/>
    </xf>
    <xf numFmtId="0" fontId="51" fillId="8" borderId="53" xfId="0" applyFont="1" applyFill="1" applyBorder="1" applyAlignment="1" applyProtection="1">
      <alignment horizontal="center" vertical="center" wrapText="1"/>
      <protection locked="0"/>
    </xf>
    <xf numFmtId="9" fontId="29" fillId="0" borderId="1" xfId="1" applyFont="1" applyBorder="1" applyAlignment="1" applyProtection="1">
      <alignment horizontal="center" vertical="center" wrapText="1"/>
      <protection locked="0"/>
    </xf>
    <xf numFmtId="9" fontId="29" fillId="0" borderId="2" xfId="1" applyFont="1" applyBorder="1" applyAlignment="1" applyProtection="1">
      <alignment horizontal="center" vertical="center" wrapText="1"/>
      <protection locked="0"/>
    </xf>
    <xf numFmtId="9" fontId="29" fillId="0" borderId="2" xfId="1" applyFont="1" applyFill="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protection locked="0"/>
    </xf>
    <xf numFmtId="0" fontId="28" fillId="0" borderId="2"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wrapText="1"/>
      <protection locked="0"/>
    </xf>
    <xf numFmtId="0" fontId="28" fillId="0" borderId="4" xfId="0" applyFont="1" applyFill="1" applyBorder="1" applyAlignment="1" applyProtection="1">
      <alignment horizontal="center" vertical="center" wrapText="1"/>
      <protection locked="0"/>
    </xf>
    <xf numFmtId="9" fontId="29" fillId="0" borderId="3" xfId="0" applyNumberFormat="1" applyFont="1" applyBorder="1" applyAlignment="1" applyProtection="1">
      <alignment horizontal="center" vertical="center" wrapText="1"/>
      <protection locked="0"/>
    </xf>
    <xf numFmtId="0" fontId="29" fillId="0" borderId="52" xfId="0" applyFont="1" applyFill="1" applyBorder="1" applyAlignment="1" applyProtection="1">
      <alignment horizontal="center" vertical="center" wrapText="1"/>
      <protection locked="0"/>
    </xf>
    <xf numFmtId="0" fontId="28" fillId="0" borderId="2" xfId="0" applyFont="1" applyFill="1" applyBorder="1" applyAlignment="1" applyProtection="1">
      <alignment horizontal="justify" vertical="center" wrapText="1"/>
      <protection locked="0"/>
    </xf>
    <xf numFmtId="0" fontId="28" fillId="0" borderId="3" xfId="0" applyFont="1" applyFill="1" applyBorder="1" applyAlignment="1" applyProtection="1">
      <alignment horizontal="justify" vertical="center" wrapText="1"/>
      <protection locked="0"/>
    </xf>
    <xf numFmtId="0" fontId="28" fillId="0" borderId="4" xfId="0" applyFont="1" applyFill="1" applyBorder="1" applyAlignment="1" applyProtection="1">
      <alignment horizontal="justify" vertical="center" wrapText="1"/>
      <protection locked="0"/>
    </xf>
    <xf numFmtId="0" fontId="51" fillId="8" borderId="55" xfId="0" applyFont="1" applyFill="1" applyBorder="1" applyAlignment="1" applyProtection="1">
      <alignment horizontal="center" vertical="center" wrapText="1"/>
      <protection locked="0"/>
    </xf>
    <xf numFmtId="0" fontId="29" fillId="0" borderId="38" xfId="0" applyFont="1" applyFill="1" applyBorder="1" applyAlignment="1" applyProtection="1">
      <alignment horizontal="center" vertical="center" wrapText="1"/>
      <protection locked="0"/>
    </xf>
    <xf numFmtId="0" fontId="29" fillId="0" borderId="38" xfId="0" applyFont="1" applyBorder="1" applyAlignment="1" applyProtection="1">
      <alignment horizontal="justify" vertical="center" wrapText="1"/>
      <protection locked="0"/>
    </xf>
    <xf numFmtId="0" fontId="29" fillId="0" borderId="3" xfId="0" applyFont="1" applyBorder="1" applyAlignment="1" applyProtection="1">
      <alignment horizontal="justify" vertical="center" wrapText="1"/>
      <protection locked="0"/>
    </xf>
    <xf numFmtId="0" fontId="29" fillId="0" borderId="4" xfId="0" applyFont="1" applyBorder="1" applyAlignment="1" applyProtection="1">
      <alignment horizontal="justify" vertical="center" wrapText="1"/>
      <protection locked="0"/>
    </xf>
    <xf numFmtId="0" fontId="29" fillId="0" borderId="38" xfId="0" applyFont="1" applyBorder="1" applyAlignment="1" applyProtection="1">
      <alignment horizontal="center" vertical="center" wrapText="1"/>
      <protection locked="0"/>
    </xf>
    <xf numFmtId="9" fontId="29" fillId="0" borderId="38" xfId="0" applyNumberFormat="1" applyFont="1" applyBorder="1" applyAlignment="1" applyProtection="1">
      <alignment horizontal="center" vertical="center" wrapText="1"/>
      <protection locked="0"/>
    </xf>
    <xf numFmtId="9" fontId="29" fillId="0" borderId="38" xfId="1" applyFont="1" applyBorder="1" applyAlignment="1" applyProtection="1">
      <alignment horizontal="center" vertical="center" wrapText="1"/>
      <protection locked="0"/>
    </xf>
    <xf numFmtId="9" fontId="29" fillId="0" borderId="3" xfId="1" applyFont="1" applyBorder="1" applyAlignment="1" applyProtection="1">
      <alignment horizontal="center" vertical="center" wrapText="1"/>
      <protection locked="0"/>
    </xf>
    <xf numFmtId="9" fontId="29" fillId="0" borderId="4" xfId="1" applyFont="1" applyBorder="1" applyAlignment="1" applyProtection="1">
      <alignment horizontal="center" vertical="center" wrapText="1"/>
      <protection locked="0"/>
    </xf>
    <xf numFmtId="0" fontId="45" fillId="8" borderId="17" xfId="0" applyFont="1" applyFill="1" applyBorder="1" applyAlignment="1" applyProtection="1">
      <alignment horizontal="center" vertical="center" wrapText="1"/>
    </xf>
    <xf numFmtId="0" fontId="45" fillId="8" borderId="18" xfId="0" applyFont="1" applyFill="1" applyBorder="1" applyAlignment="1" applyProtection="1">
      <alignment horizontal="center" vertical="center" wrapText="1"/>
    </xf>
    <xf numFmtId="0" fontId="45" fillId="8" borderId="19" xfId="0" applyFont="1" applyFill="1" applyBorder="1" applyAlignment="1" applyProtection="1">
      <alignment horizontal="center" vertical="center" wrapText="1"/>
    </xf>
    <xf numFmtId="9" fontId="29" fillId="0" borderId="4" xfId="0" applyNumberFormat="1" applyFont="1" applyBorder="1" applyAlignment="1" applyProtection="1">
      <alignment horizontal="center" vertical="center" wrapText="1"/>
      <protection locked="0"/>
    </xf>
    <xf numFmtId="0" fontId="29" fillId="0" borderId="1" xfId="0" applyFont="1" applyBorder="1" applyAlignment="1" applyProtection="1">
      <alignment horizontal="center" vertical="center" wrapText="1"/>
      <protection locked="0"/>
    </xf>
    <xf numFmtId="9" fontId="29" fillId="0" borderId="1" xfId="0" applyNumberFormat="1" applyFont="1" applyBorder="1" applyAlignment="1" applyProtection="1">
      <alignment horizontal="center" vertical="center" wrapText="1"/>
      <protection locked="0"/>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9" fontId="2" fillId="0" borderId="2" xfId="1" applyNumberFormat="1" applyFont="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1" xfId="0" applyFont="1" applyFill="1" applyBorder="1" applyAlignment="1">
      <alignment horizontal="center" vertical="center"/>
    </xf>
    <xf numFmtId="0" fontId="22" fillId="7" borderId="39"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1" xfId="0" applyFont="1" applyFill="1" applyBorder="1" applyAlignment="1" applyProtection="1">
      <alignment horizontal="center" vertical="center" wrapText="1"/>
    </xf>
    <xf numFmtId="0" fontId="47" fillId="9" borderId="1" xfId="0" applyFont="1" applyFill="1" applyBorder="1" applyAlignment="1" applyProtection="1">
      <alignment horizontal="center" vertical="center"/>
    </xf>
    <xf numFmtId="0" fontId="48" fillId="9" borderId="1" xfId="0" applyFont="1" applyFill="1" applyBorder="1" applyAlignment="1" applyProtection="1">
      <alignment horizontal="center" vertical="center"/>
    </xf>
    <xf numFmtId="0" fontId="21" fillId="7" borderId="17" xfId="0" applyFont="1" applyFill="1" applyBorder="1" applyAlignment="1" applyProtection="1">
      <alignment horizontal="center" vertical="center" wrapText="1"/>
    </xf>
    <xf numFmtId="0" fontId="21" fillId="7" borderId="18" xfId="0" applyFont="1" applyFill="1" applyBorder="1" applyAlignment="1" applyProtection="1">
      <alignment horizontal="center" vertical="center" wrapText="1"/>
    </xf>
    <xf numFmtId="0" fontId="21" fillId="7" borderId="19" xfId="0" applyFont="1" applyFill="1" applyBorder="1" applyAlignment="1" applyProtection="1">
      <alignment horizontal="center" vertical="center" wrapText="1"/>
    </xf>
    <xf numFmtId="9" fontId="18" fillId="0" borderId="2" xfId="0" applyNumberFormat="1" applyFont="1" applyFill="1" applyBorder="1" applyAlignment="1" applyProtection="1">
      <alignment horizontal="center" vertical="center" wrapText="1"/>
    </xf>
    <xf numFmtId="9" fontId="18" fillId="0" borderId="3" xfId="0" applyNumberFormat="1" applyFont="1" applyFill="1" applyBorder="1" applyAlignment="1" applyProtection="1">
      <alignment horizontal="center" vertical="center" wrapText="1"/>
    </xf>
    <xf numFmtId="9" fontId="18" fillId="0" borderId="4" xfId="0" applyNumberFormat="1" applyFont="1" applyFill="1" applyBorder="1" applyAlignment="1" applyProtection="1">
      <alignment horizontal="center" vertical="center" wrapText="1"/>
    </xf>
    <xf numFmtId="164" fontId="9" fillId="0" borderId="2" xfId="0" applyNumberFormat="1" applyFont="1" applyBorder="1" applyAlignment="1" applyProtection="1">
      <alignment horizontal="center" vertical="center"/>
    </xf>
    <xf numFmtId="164" fontId="9" fillId="0" borderId="3" xfId="0" applyNumberFormat="1" applyFont="1" applyBorder="1" applyAlignment="1" applyProtection="1">
      <alignment horizontal="center" vertical="center"/>
    </xf>
    <xf numFmtId="164" fontId="9" fillId="0" borderId="4" xfId="0" applyNumberFormat="1" applyFont="1" applyBorder="1" applyAlignment="1" applyProtection="1">
      <alignment horizontal="center" vertical="center"/>
    </xf>
    <xf numFmtId="0" fontId="10"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164" fontId="9"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9" borderId="1" xfId="0" applyFont="1" applyFill="1" applyBorder="1" applyAlignment="1" applyProtection="1">
      <alignment horizontal="center" vertical="center"/>
    </xf>
    <xf numFmtId="0" fontId="19" fillId="0" borderId="1" xfId="0" applyFont="1" applyBorder="1" applyAlignment="1" applyProtection="1">
      <alignment horizontal="center" vertical="center" wrapText="1"/>
    </xf>
    <xf numFmtId="0" fontId="19" fillId="9" borderId="1" xfId="0" applyFont="1" applyFill="1" applyBorder="1" applyAlignment="1" applyProtection="1">
      <alignment horizontal="center" vertical="center" wrapText="1"/>
    </xf>
    <xf numFmtId="0" fontId="13" fillId="0" borderId="1" xfId="0" applyFont="1" applyBorder="1" applyAlignment="1" applyProtection="1">
      <alignment horizontal="center"/>
    </xf>
    <xf numFmtId="0" fontId="9" fillId="0" borderId="1"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37" xfId="0" applyFont="1" applyFill="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0" fontId="13" fillId="0" borderId="41" xfId="0" applyFont="1" applyBorder="1" applyAlignment="1" applyProtection="1">
      <alignment horizontal="left" vertical="center" wrapText="1"/>
    </xf>
    <xf numFmtId="0" fontId="13" fillId="0" borderId="41" xfId="0" applyFont="1" applyBorder="1" applyAlignment="1" applyProtection="1">
      <alignment horizontal="left" vertical="center"/>
    </xf>
    <xf numFmtId="0" fontId="9" fillId="5" borderId="8"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 xfId="0" applyFont="1" applyFill="1" applyBorder="1" applyAlignment="1" applyProtection="1">
      <alignment horizontal="center" vertical="center" wrapText="1"/>
    </xf>
    <xf numFmtId="0" fontId="9" fillId="5" borderId="4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36" xfId="0" applyFont="1" applyFill="1" applyBorder="1" applyAlignment="1" applyProtection="1">
      <alignment horizontal="center" vertical="center" wrapText="1"/>
    </xf>
    <xf numFmtId="0" fontId="9" fillId="5" borderId="30" xfId="0" applyFont="1" applyFill="1" applyBorder="1" applyAlignment="1" applyProtection="1">
      <alignment horizontal="center" vertical="center" wrapText="1"/>
    </xf>
    <xf numFmtId="0" fontId="13" fillId="0" borderId="0" xfId="0" applyFont="1" applyBorder="1" applyAlignment="1" applyProtection="1">
      <alignment horizontal="left"/>
    </xf>
    <xf numFmtId="0" fontId="34" fillId="12" borderId="17" xfId="0" applyFont="1" applyFill="1" applyBorder="1" applyAlignment="1" applyProtection="1">
      <alignment horizontal="center" vertical="center" wrapText="1"/>
    </xf>
    <xf numFmtId="0" fontId="34" fillId="12" borderId="18" xfId="0" applyFont="1" applyFill="1" applyBorder="1" applyAlignment="1" applyProtection="1">
      <alignment horizontal="center" vertical="center" wrapText="1"/>
    </xf>
    <xf numFmtId="0" fontId="34" fillId="12" borderId="19" xfId="0" applyFont="1" applyFill="1" applyBorder="1" applyAlignment="1" applyProtection="1">
      <alignment horizontal="center" vertical="center" wrapText="1"/>
    </xf>
    <xf numFmtId="0" fontId="23" fillId="13" borderId="17" xfId="0" applyFont="1" applyFill="1" applyBorder="1" applyAlignment="1" applyProtection="1">
      <alignment horizontal="center" vertical="top" wrapText="1"/>
    </xf>
    <xf numFmtId="0" fontId="23" fillId="13" borderId="18" xfId="0" applyFont="1" applyFill="1" applyBorder="1" applyAlignment="1" applyProtection="1">
      <alignment horizontal="center" vertical="top" wrapText="1"/>
    </xf>
    <xf numFmtId="0" fontId="23" fillId="13" borderId="19" xfId="0" applyFont="1" applyFill="1" applyBorder="1" applyAlignment="1" applyProtection="1">
      <alignment horizontal="center" vertical="top" wrapText="1"/>
    </xf>
    <xf numFmtId="0" fontId="13" fillId="0" borderId="44" xfId="0" applyFont="1" applyBorder="1" applyAlignment="1" applyProtection="1">
      <alignment horizontal="left" vertical="center" wrapText="1"/>
    </xf>
    <xf numFmtId="0" fontId="15" fillId="12" borderId="17" xfId="0" applyFont="1" applyFill="1" applyBorder="1" applyAlignment="1">
      <alignment horizontal="center" vertical="center"/>
    </xf>
    <xf numFmtId="0" fontId="15" fillId="12" borderId="18" xfId="0" applyFont="1" applyFill="1" applyBorder="1" applyAlignment="1">
      <alignment horizontal="center" vertical="center"/>
    </xf>
    <xf numFmtId="0" fontId="15" fillId="12" borderId="19" xfId="0" applyFont="1" applyFill="1" applyBorder="1" applyAlignment="1">
      <alignment horizontal="center" vertical="center"/>
    </xf>
    <xf numFmtId="0" fontId="35" fillId="9" borderId="25" xfId="0" applyFont="1" applyFill="1" applyBorder="1" applyAlignment="1">
      <alignment horizontal="center"/>
    </xf>
    <xf numFmtId="0" fontId="35" fillId="9" borderId="32" xfId="0" applyFont="1" applyFill="1" applyBorder="1" applyAlignment="1">
      <alignment horizontal="center"/>
    </xf>
    <xf numFmtId="0" fontId="35" fillId="9" borderId="1" xfId="0" applyFont="1" applyFill="1" applyBorder="1" applyAlignment="1">
      <alignment horizontal="left" vertical="center" wrapText="1"/>
    </xf>
    <xf numFmtId="9" fontId="35" fillId="4" borderId="1" xfId="1" applyFont="1" applyFill="1" applyBorder="1" applyAlignment="1">
      <alignment horizontal="center" vertical="center"/>
    </xf>
    <xf numFmtId="0" fontId="25" fillId="9" borderId="20" xfId="0" applyFont="1" applyFill="1" applyBorder="1" applyAlignment="1" applyProtection="1">
      <alignment horizontal="center" vertical="center"/>
      <protection locked="0"/>
    </xf>
    <xf numFmtId="0" fontId="35" fillId="9" borderId="0" xfId="0" applyFont="1" applyFill="1" applyBorder="1" applyAlignment="1">
      <alignment horizontal="center"/>
    </xf>
    <xf numFmtId="0" fontId="35" fillId="9" borderId="50" xfId="0" applyFont="1" applyFill="1" applyBorder="1" applyAlignment="1">
      <alignment horizontal="center"/>
    </xf>
    <xf numFmtId="0" fontId="23" fillId="13" borderId="17" xfId="0" applyFont="1" applyFill="1" applyBorder="1" applyAlignment="1" applyProtection="1">
      <alignment horizontal="center" vertical="center"/>
      <protection locked="0"/>
    </xf>
    <xf numFmtId="0" fontId="23" fillId="13" borderId="18" xfId="0" applyFont="1" applyFill="1" applyBorder="1" applyAlignment="1" applyProtection="1">
      <alignment horizontal="center" vertical="center"/>
      <protection locked="0"/>
    </xf>
    <xf numFmtId="0" fontId="23" fillId="13" borderId="19" xfId="0" applyFont="1" applyFill="1" applyBorder="1" applyAlignment="1" applyProtection="1">
      <alignment horizontal="center" vertical="center"/>
      <protection locked="0"/>
    </xf>
    <xf numFmtId="9" fontId="35" fillId="4" borderId="2" xfId="0" applyNumberFormat="1" applyFont="1" applyFill="1" applyBorder="1" applyAlignment="1">
      <alignment horizontal="center" vertical="center"/>
    </xf>
    <xf numFmtId="0" fontId="35" fillId="4" borderId="4" xfId="0" applyFont="1" applyFill="1" applyBorder="1" applyAlignment="1">
      <alignment horizontal="center" vertical="center"/>
    </xf>
    <xf numFmtId="0" fontId="35" fillId="0" borderId="2" xfId="0" applyFont="1" applyBorder="1" applyAlignment="1">
      <alignment horizontal="left" vertical="center"/>
    </xf>
    <xf numFmtId="0" fontId="35" fillId="0" borderId="4" xfId="0" applyFont="1" applyBorder="1" applyAlignment="1">
      <alignment horizontal="left" vertical="center"/>
    </xf>
    <xf numFmtId="9" fontId="35" fillId="0" borderId="2" xfId="0" applyNumberFormat="1" applyFont="1" applyBorder="1" applyAlignment="1">
      <alignment horizontal="center" vertical="center"/>
    </xf>
    <xf numFmtId="9" fontId="35" fillId="0" borderId="4"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ual"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c r="B2" s="235" t="s">
        <v>0</v>
      </c>
      <c r="C2" s="235"/>
      <c r="D2" s="235"/>
      <c r="E2" s="235"/>
      <c r="F2" s="235"/>
      <c r="G2" s="235"/>
      <c r="H2" s="235"/>
      <c r="I2" s="235"/>
    </row>
    <row r="3" spans="1:9">
      <c r="B3" s="245" t="s">
        <v>1</v>
      </c>
      <c r="C3" s="245"/>
      <c r="D3" s="245"/>
      <c r="E3" s="245"/>
      <c r="F3" s="245"/>
      <c r="G3" s="245"/>
      <c r="H3" s="245"/>
      <c r="I3" s="245"/>
    </row>
    <row r="4" spans="1:9">
      <c r="C4" s="2" t="s">
        <v>2</v>
      </c>
      <c r="D4" s="3" t="s">
        <v>3</v>
      </c>
      <c r="E4" s="20"/>
    </row>
    <row r="5" spans="1:9">
      <c r="C5" s="2" t="s">
        <v>4</v>
      </c>
      <c r="D5" s="3" t="s">
        <v>5</v>
      </c>
      <c r="E5" s="20"/>
    </row>
    <row r="6" spans="1:9">
      <c r="C6" s="4" t="s">
        <v>6</v>
      </c>
      <c r="D6" s="5" t="s">
        <v>7</v>
      </c>
      <c r="E6" s="20"/>
    </row>
    <row r="7" spans="1:9">
      <c r="C7" s="4" t="s">
        <v>8</v>
      </c>
      <c r="D7" s="5" t="s">
        <v>9</v>
      </c>
      <c r="E7" s="20"/>
    </row>
    <row r="8" spans="1:9">
      <c r="C8" s="4" t="s">
        <v>10</v>
      </c>
      <c r="D8" s="6">
        <v>41656</v>
      </c>
      <c r="E8" s="21"/>
    </row>
    <row r="9" spans="1:9">
      <c r="C9" s="239" t="s">
        <v>11</v>
      </c>
      <c r="D9" s="5" t="s">
        <v>12</v>
      </c>
      <c r="E9" s="20"/>
      <c r="F9" s="7"/>
      <c r="I9" s="8"/>
    </row>
    <row r="10" spans="1:9">
      <c r="C10" s="239"/>
      <c r="D10" s="5" t="s">
        <v>13</v>
      </c>
      <c r="E10" s="20"/>
    </row>
    <row r="12" spans="1:9">
      <c r="A12" s="240" t="s">
        <v>14</v>
      </c>
      <c r="B12" s="241"/>
      <c r="C12" s="241"/>
      <c r="D12" s="241"/>
      <c r="E12" s="241"/>
      <c r="F12" s="241"/>
      <c r="G12" s="241"/>
      <c r="H12" s="241"/>
      <c r="I12" s="242"/>
    </row>
    <row r="13" spans="1:9">
      <c r="A13" s="240" t="s">
        <v>15</v>
      </c>
      <c r="B13" s="241"/>
      <c r="C13" s="241"/>
      <c r="D13" s="241"/>
      <c r="E13" s="241"/>
      <c r="F13" s="241"/>
      <c r="G13" s="241"/>
      <c r="H13" s="241"/>
      <c r="I13" s="242"/>
    </row>
    <row r="14" spans="1:9">
      <c r="A14" s="246"/>
      <c r="B14" s="247"/>
      <c r="C14" s="247"/>
      <c r="D14" s="247"/>
      <c r="E14" s="247"/>
      <c r="F14" s="247"/>
      <c r="G14" s="248"/>
      <c r="H14" s="237" t="s">
        <v>16</v>
      </c>
      <c r="I14" s="238"/>
    </row>
    <row r="15" spans="1:9" ht="28.5">
      <c r="A15" s="167" t="s">
        <v>17</v>
      </c>
      <c r="B15" s="22" t="s">
        <v>18</v>
      </c>
      <c r="C15" s="35" t="s">
        <v>19</v>
      </c>
      <c r="D15" s="22" t="s">
        <v>20</v>
      </c>
      <c r="E15" s="167" t="s">
        <v>21</v>
      </c>
      <c r="F15" s="167" t="s">
        <v>22</v>
      </c>
      <c r="G15" s="49" t="s">
        <v>23</v>
      </c>
      <c r="H15" s="167" t="s">
        <v>24</v>
      </c>
      <c r="I15" s="167" t="s">
        <v>25</v>
      </c>
    </row>
    <row r="16" spans="1:9" ht="30">
      <c r="A16" s="243" t="s">
        <v>26</v>
      </c>
      <c r="B16" s="244">
        <v>0.3</v>
      </c>
      <c r="C16" s="236" t="s">
        <v>27</v>
      </c>
      <c r="D16" s="10" t="s">
        <v>28</v>
      </c>
      <c r="E16" s="222">
        <v>4</v>
      </c>
      <c r="F16" s="222" t="s">
        <v>29</v>
      </c>
      <c r="G16" s="236" t="s">
        <v>30</v>
      </c>
      <c r="H16" s="222"/>
      <c r="I16" s="225"/>
    </row>
    <row r="17" spans="1:9" ht="56.25" customHeight="1">
      <c r="A17" s="243"/>
      <c r="B17" s="243"/>
      <c r="C17" s="236"/>
      <c r="D17" s="11" t="s">
        <v>31</v>
      </c>
      <c r="E17" s="223"/>
      <c r="F17" s="223"/>
      <c r="G17" s="236"/>
      <c r="H17" s="223"/>
      <c r="I17" s="225"/>
    </row>
    <row r="18" spans="1:9" ht="25.5" customHeight="1">
      <c r="A18" s="243"/>
      <c r="B18" s="243"/>
      <c r="C18" s="236"/>
      <c r="D18" s="11" t="s">
        <v>32</v>
      </c>
      <c r="E18" s="223"/>
      <c r="F18" s="223"/>
      <c r="G18" s="236"/>
      <c r="H18" s="223"/>
      <c r="I18" s="225"/>
    </row>
    <row r="19" spans="1:9" ht="49.5" customHeight="1">
      <c r="A19" s="243"/>
      <c r="B19" s="243"/>
      <c r="C19" s="236"/>
      <c r="D19" s="11" t="s">
        <v>33</v>
      </c>
      <c r="E19" s="224"/>
      <c r="F19" s="224"/>
      <c r="G19" s="236"/>
      <c r="H19" s="224"/>
      <c r="I19" s="225"/>
    </row>
    <row r="20" spans="1:9" ht="82.5" customHeight="1">
      <c r="A20" s="232" t="s">
        <v>34</v>
      </c>
      <c r="B20" s="229">
        <v>0.3</v>
      </c>
      <c r="C20" s="222" t="s">
        <v>35</v>
      </c>
      <c r="D20" s="11" t="s">
        <v>36</v>
      </c>
      <c r="E20" s="222">
        <v>20</v>
      </c>
      <c r="F20" s="222" t="s">
        <v>37</v>
      </c>
      <c r="G20" s="166" t="s">
        <v>38</v>
      </c>
      <c r="H20" s="222"/>
      <c r="I20" s="226"/>
    </row>
    <row r="21" spans="1:9" ht="68.25" customHeight="1">
      <c r="A21" s="233"/>
      <c r="B21" s="230"/>
      <c r="C21" s="223"/>
      <c r="D21" s="11" t="s">
        <v>39</v>
      </c>
      <c r="E21" s="223"/>
      <c r="F21" s="223"/>
      <c r="G21" s="166" t="s">
        <v>40</v>
      </c>
      <c r="H21" s="223"/>
      <c r="I21" s="227"/>
    </row>
    <row r="22" spans="1:9" ht="66" customHeight="1">
      <c r="A22" s="234"/>
      <c r="B22" s="231"/>
      <c r="C22" s="224"/>
      <c r="D22" s="11" t="s">
        <v>41</v>
      </c>
      <c r="E22" s="224"/>
      <c r="F22" s="224"/>
      <c r="G22" s="166" t="s">
        <v>42</v>
      </c>
      <c r="H22" s="224"/>
      <c r="I22" s="228"/>
    </row>
    <row r="23" spans="1:9" ht="97.5" customHeight="1">
      <c r="A23" s="232" t="s">
        <v>43</v>
      </c>
      <c r="B23" s="229">
        <v>0.4</v>
      </c>
      <c r="C23" s="222" t="s">
        <v>44</v>
      </c>
      <c r="D23" s="11" t="s">
        <v>45</v>
      </c>
      <c r="E23" s="222">
        <v>15</v>
      </c>
      <c r="F23" s="222" t="s">
        <v>29</v>
      </c>
      <c r="G23" s="222" t="s">
        <v>42</v>
      </c>
      <c r="H23" s="222"/>
      <c r="I23" s="226"/>
    </row>
    <row r="24" spans="1:9" ht="55.5" customHeight="1">
      <c r="A24" s="233"/>
      <c r="B24" s="230"/>
      <c r="C24" s="223"/>
      <c r="D24" s="11" t="s">
        <v>46</v>
      </c>
      <c r="E24" s="223"/>
      <c r="F24" s="223"/>
      <c r="G24" s="223"/>
      <c r="H24" s="223"/>
      <c r="I24" s="227"/>
    </row>
    <row r="25" spans="1:9" ht="55.5" customHeight="1">
      <c r="A25" s="234"/>
      <c r="B25" s="231"/>
      <c r="C25" s="224"/>
      <c r="D25" s="11" t="s">
        <v>47</v>
      </c>
      <c r="E25" s="224"/>
      <c r="F25" s="224"/>
      <c r="G25" s="224"/>
      <c r="H25" s="224"/>
      <c r="I25" s="228"/>
    </row>
    <row r="26" spans="1:9">
      <c r="A26" s="167" t="s">
        <v>48</v>
      </c>
      <c r="B26" s="12">
        <f>SUM(B16:B25)</f>
        <v>1</v>
      </c>
      <c r="C26" s="5"/>
      <c r="D26" s="5"/>
      <c r="E26" s="5"/>
      <c r="F26" s="11"/>
      <c r="G26" s="5"/>
      <c r="H26" s="5"/>
      <c r="I26" s="5"/>
    </row>
    <row r="27" spans="1:9" ht="4.5" customHeight="1" thickBot="1">
      <c r="A27" s="13"/>
    </row>
    <row r="28" spans="1:9" ht="27" customHeight="1">
      <c r="A28" s="13"/>
      <c r="C28" s="217"/>
      <c r="D28" s="218"/>
      <c r="E28" s="172"/>
      <c r="F28" s="220"/>
      <c r="G28" s="221"/>
      <c r="H28" s="24"/>
    </row>
    <row r="29" spans="1:9" ht="15.75" thickBot="1">
      <c r="A29" s="13"/>
      <c r="C29" s="215" t="s">
        <v>49</v>
      </c>
      <c r="D29" s="216"/>
      <c r="E29" s="171"/>
      <c r="F29" s="216" t="s">
        <v>50</v>
      </c>
      <c r="G29" s="219"/>
      <c r="H29" s="25"/>
    </row>
    <row r="30" spans="1:9">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sheetPr>
    <tabColor theme="8" tint="0.79998168889431442"/>
  </sheetPr>
  <dimension ref="A1:M255"/>
  <sheetViews>
    <sheetView topLeftCell="A59" zoomScaleSheetLayoutView="90" workbookViewId="0">
      <selection activeCell="D70" sqref="D70"/>
    </sheetView>
  </sheetViews>
  <sheetFormatPr baseColWidth="10" defaultColWidth="10.85546875" defaultRowHeight="15"/>
  <cols>
    <col min="1" max="1" width="2.42578125" style="94"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4" customWidth="1"/>
    <col min="12" max="12" width="16.42578125" style="94" customWidth="1"/>
    <col min="13" max="16384" width="10.85546875" style="64"/>
  </cols>
  <sheetData>
    <row r="1" spans="1:12" ht="15.75" thickBot="1">
      <c r="B1" s="94"/>
      <c r="C1" s="94"/>
      <c r="D1" s="94"/>
      <c r="E1" s="94"/>
      <c r="F1" s="94"/>
      <c r="G1" s="94"/>
      <c r="H1" s="94"/>
      <c r="I1" s="94"/>
      <c r="J1" s="94"/>
      <c r="L1"/>
    </row>
    <row r="2" spans="1:12" ht="35.1" customHeight="1" thickBot="1">
      <c r="A2" s="144"/>
      <c r="B2" s="476" t="s">
        <v>178</v>
      </c>
      <c r="C2" s="477"/>
      <c r="D2" s="477"/>
      <c r="E2" s="477"/>
      <c r="F2" s="477"/>
      <c r="G2" s="477"/>
      <c r="H2" s="477"/>
      <c r="I2" s="477"/>
      <c r="J2" s="478"/>
      <c r="K2" s="144"/>
      <c r="L2"/>
    </row>
    <row r="3" spans="1:12" ht="5.0999999999999996" customHeight="1" thickBot="1">
      <c r="A3" s="144"/>
      <c r="B3" s="145"/>
      <c r="C3" s="145"/>
      <c r="D3" s="146"/>
      <c r="E3" s="145"/>
      <c r="F3" s="145"/>
      <c r="G3" s="145"/>
      <c r="H3" s="145"/>
      <c r="I3" s="145"/>
      <c r="J3" s="145"/>
      <c r="K3" s="144"/>
      <c r="L3"/>
    </row>
    <row r="4" spans="1:12" ht="21.95" customHeight="1" thickBot="1">
      <c r="A4" s="144"/>
      <c r="B4" s="479" t="s">
        <v>179</v>
      </c>
      <c r="C4" s="480"/>
      <c r="D4" s="480"/>
      <c r="E4" s="480"/>
      <c r="F4" s="480"/>
      <c r="G4" s="480"/>
      <c r="H4" s="480"/>
      <c r="I4" s="480"/>
      <c r="J4" s="481"/>
      <c r="K4" s="144"/>
      <c r="L4"/>
    </row>
    <row r="5" spans="1:12" s="66" customFormat="1" ht="24.75" customHeight="1">
      <c r="A5" s="144"/>
      <c r="B5" s="147"/>
      <c r="C5" s="482" t="s">
        <v>180</v>
      </c>
      <c r="D5" s="482"/>
      <c r="E5" s="482"/>
      <c r="F5" s="482"/>
      <c r="G5" s="482"/>
      <c r="H5" s="482"/>
      <c r="I5" s="482"/>
      <c r="J5" s="148">
        <v>5</v>
      </c>
      <c r="K5" s="144"/>
      <c r="L5"/>
    </row>
    <row r="6" spans="1:12" s="66" customFormat="1" ht="24.75" customHeight="1">
      <c r="A6" s="144"/>
      <c r="B6" s="149"/>
      <c r="C6" s="475" t="s">
        <v>181</v>
      </c>
      <c r="D6" s="475"/>
      <c r="E6" s="475"/>
      <c r="F6" s="475"/>
      <c r="G6" s="475"/>
      <c r="H6" s="475"/>
      <c r="I6" s="475"/>
      <c r="J6" s="150">
        <v>4</v>
      </c>
      <c r="K6" s="144"/>
      <c r="L6"/>
    </row>
    <row r="7" spans="1:12" s="66" customFormat="1" ht="24.75" customHeight="1">
      <c r="A7" s="144"/>
      <c r="B7" s="149"/>
      <c r="C7" s="475" t="s">
        <v>59</v>
      </c>
      <c r="D7" s="475"/>
      <c r="E7" s="475"/>
      <c r="F7" s="475"/>
      <c r="G7" s="475"/>
      <c r="H7" s="475"/>
      <c r="I7" s="475"/>
      <c r="J7" s="150">
        <v>3</v>
      </c>
      <c r="K7" s="144"/>
      <c r="L7"/>
    </row>
    <row r="8" spans="1:12" s="66" customFormat="1" ht="24.75" customHeight="1">
      <c r="A8" s="144"/>
      <c r="B8" s="149"/>
      <c r="C8" s="475" t="s">
        <v>62</v>
      </c>
      <c r="D8" s="475"/>
      <c r="E8" s="475"/>
      <c r="F8" s="475"/>
      <c r="G8" s="475"/>
      <c r="H8" s="475"/>
      <c r="I8" s="475"/>
      <c r="J8" s="150">
        <v>2</v>
      </c>
      <c r="K8" s="144"/>
      <c r="L8"/>
    </row>
    <row r="9" spans="1:12" s="66" customFormat="1" ht="24.75" customHeight="1" thickBot="1">
      <c r="A9" s="144"/>
      <c r="B9" s="151"/>
      <c r="C9" s="465" t="s">
        <v>182</v>
      </c>
      <c r="D9" s="466"/>
      <c r="E9" s="466"/>
      <c r="F9" s="466"/>
      <c r="G9" s="466"/>
      <c r="H9" s="466"/>
      <c r="I9" s="466"/>
      <c r="J9" s="152">
        <v>1</v>
      </c>
      <c r="K9" s="144"/>
      <c r="L9"/>
    </row>
    <row r="10" spans="1:12" s="66" customFormat="1" ht="22.5" customHeight="1" thickBot="1">
      <c r="A10" s="144"/>
      <c r="B10" s="153"/>
      <c r="C10" s="154"/>
      <c r="D10" s="154"/>
      <c r="E10" s="154"/>
      <c r="F10" s="154"/>
      <c r="G10" s="154"/>
      <c r="H10" s="154"/>
      <c r="I10" s="154"/>
      <c r="J10" s="155"/>
      <c r="K10" s="144"/>
      <c r="L10"/>
    </row>
    <row r="11" spans="1:12" ht="33" customHeight="1">
      <c r="A11" s="144"/>
      <c r="B11" s="467" t="s">
        <v>183</v>
      </c>
      <c r="C11" s="468"/>
      <c r="D11" s="468" t="s">
        <v>184</v>
      </c>
      <c r="E11" s="468" t="s">
        <v>185</v>
      </c>
      <c r="F11" s="468"/>
      <c r="G11" s="468"/>
      <c r="H11" s="462" t="s">
        <v>186</v>
      </c>
      <c r="I11" s="473" t="s">
        <v>187</v>
      </c>
      <c r="J11" s="459" t="s">
        <v>188</v>
      </c>
      <c r="K11" s="95"/>
      <c r="L11"/>
    </row>
    <row r="12" spans="1:12" ht="27.75" customHeight="1">
      <c r="A12" s="144"/>
      <c r="B12" s="469"/>
      <c r="C12" s="470"/>
      <c r="D12" s="470"/>
      <c r="E12" s="177" t="s">
        <v>189</v>
      </c>
      <c r="F12" s="177" t="s">
        <v>190</v>
      </c>
      <c r="G12" s="177" t="s">
        <v>191</v>
      </c>
      <c r="H12" s="463"/>
      <c r="I12" s="474"/>
      <c r="J12" s="460"/>
      <c r="K12" s="95"/>
      <c r="L12"/>
    </row>
    <row r="13" spans="1:12" ht="15.75" customHeight="1">
      <c r="A13" s="144"/>
      <c r="B13" s="471"/>
      <c r="C13" s="472"/>
      <c r="D13" s="472"/>
      <c r="E13" s="67">
        <v>0.6</v>
      </c>
      <c r="F13" s="67">
        <v>0.2</v>
      </c>
      <c r="G13" s="67">
        <v>0.2</v>
      </c>
      <c r="H13" s="464"/>
      <c r="I13" s="474"/>
      <c r="J13" s="461"/>
      <c r="K13" s="95"/>
      <c r="L13"/>
    </row>
    <row r="14" spans="1:12" ht="47.45" customHeight="1">
      <c r="A14" s="144"/>
      <c r="B14" s="450">
        <v>1</v>
      </c>
      <c r="C14" s="451" t="s">
        <v>192</v>
      </c>
      <c r="D14" s="68" t="s">
        <v>193</v>
      </c>
      <c r="E14" s="157"/>
      <c r="F14" s="157"/>
      <c r="G14" s="157"/>
      <c r="H14" s="452"/>
      <c r="I14" s="452">
        <f>SUM(E18:G18)</f>
        <v>0</v>
      </c>
      <c r="J14" s="457"/>
      <c r="K14" s="95"/>
      <c r="L14"/>
    </row>
    <row r="15" spans="1:12" ht="38.1" customHeight="1">
      <c r="A15" s="144"/>
      <c r="B15" s="450"/>
      <c r="C15" s="451"/>
      <c r="D15" s="68" t="s">
        <v>194</v>
      </c>
      <c r="E15" s="157"/>
      <c r="F15" s="157"/>
      <c r="G15" s="157"/>
      <c r="H15" s="452"/>
      <c r="I15" s="452"/>
      <c r="J15" s="457"/>
      <c r="K15" s="95"/>
      <c r="L15"/>
    </row>
    <row r="16" spans="1:12" ht="41.45" customHeight="1">
      <c r="A16" s="144"/>
      <c r="B16" s="450"/>
      <c r="C16" s="451"/>
      <c r="D16" s="68" t="s">
        <v>195</v>
      </c>
      <c r="E16" s="157"/>
      <c r="F16" s="157"/>
      <c r="G16" s="157"/>
      <c r="H16" s="452"/>
      <c r="I16" s="452"/>
      <c r="J16" s="457"/>
      <c r="K16" s="95"/>
      <c r="L16"/>
    </row>
    <row r="17" spans="1:12" ht="47.1" customHeight="1">
      <c r="A17" s="144"/>
      <c r="B17" s="450"/>
      <c r="C17" s="451"/>
      <c r="D17" s="68" t="s">
        <v>196</v>
      </c>
      <c r="E17" s="157"/>
      <c r="F17" s="157"/>
      <c r="G17" s="157"/>
      <c r="H17" s="452"/>
      <c r="I17" s="452"/>
      <c r="J17" s="457"/>
      <c r="K17" s="95"/>
      <c r="L17"/>
    </row>
    <row r="18" spans="1:12" ht="24.75" customHeight="1">
      <c r="A18" s="144"/>
      <c r="B18" s="438" t="s">
        <v>282</v>
      </c>
      <c r="C18" s="438"/>
      <c r="D18" s="438"/>
      <c r="E18" s="63">
        <f>SUM(E14:E17)/4*60%</f>
        <v>0</v>
      </c>
      <c r="F18" s="69">
        <f>SUM(F14:F17)/4*20%</f>
        <v>0</v>
      </c>
      <c r="G18" s="69">
        <f>SUM(G14:G17)/4*20%</f>
        <v>0</v>
      </c>
      <c r="H18" s="452"/>
      <c r="I18" s="452"/>
      <c r="J18" s="457"/>
      <c r="K18" s="95"/>
      <c r="L18"/>
    </row>
    <row r="19" spans="1:12" ht="24.75" customHeight="1">
      <c r="A19" s="144"/>
      <c r="B19" s="450">
        <v>2</v>
      </c>
      <c r="C19" s="451" t="s">
        <v>198</v>
      </c>
      <c r="D19" s="68" t="s">
        <v>199</v>
      </c>
      <c r="E19" s="178"/>
      <c r="F19" s="178"/>
      <c r="G19" s="178"/>
      <c r="H19" s="452"/>
      <c r="I19" s="452">
        <f>SUM(E24:G24)</f>
        <v>0</v>
      </c>
      <c r="J19" s="453"/>
      <c r="K19" s="95"/>
      <c r="L19"/>
    </row>
    <row r="20" spans="1:12" ht="36" customHeight="1">
      <c r="A20" s="144"/>
      <c r="B20" s="450"/>
      <c r="C20" s="451"/>
      <c r="D20" s="68" t="s">
        <v>200</v>
      </c>
      <c r="E20" s="178"/>
      <c r="F20" s="178"/>
      <c r="G20" s="178"/>
      <c r="H20" s="452"/>
      <c r="I20" s="452"/>
      <c r="J20" s="453"/>
      <c r="K20" s="95"/>
      <c r="L20"/>
    </row>
    <row r="21" spans="1:12" ht="33.6" customHeight="1">
      <c r="A21" s="144"/>
      <c r="B21" s="450"/>
      <c r="C21" s="451"/>
      <c r="D21" s="68" t="s">
        <v>201</v>
      </c>
      <c r="E21" s="178"/>
      <c r="F21" s="178"/>
      <c r="G21" s="178"/>
      <c r="H21" s="452"/>
      <c r="I21" s="452"/>
      <c r="J21" s="453"/>
      <c r="K21" s="95"/>
      <c r="L21"/>
    </row>
    <row r="22" spans="1:12" ht="35.25" customHeight="1">
      <c r="A22" s="144"/>
      <c r="B22" s="450"/>
      <c r="C22" s="451"/>
      <c r="D22" s="68" t="s">
        <v>202</v>
      </c>
      <c r="E22" s="178"/>
      <c r="F22" s="178"/>
      <c r="G22" s="178"/>
      <c r="H22" s="452"/>
      <c r="I22" s="452"/>
      <c r="J22" s="453"/>
      <c r="K22" s="95"/>
      <c r="L22"/>
    </row>
    <row r="23" spans="1:12" ht="21" customHeight="1">
      <c r="A23" s="144"/>
      <c r="B23" s="450"/>
      <c r="C23" s="451"/>
      <c r="D23" s="68" t="s">
        <v>203</v>
      </c>
      <c r="E23" s="178"/>
      <c r="F23" s="178"/>
      <c r="G23" s="178"/>
      <c r="H23" s="452"/>
      <c r="I23" s="452"/>
      <c r="J23" s="453"/>
      <c r="K23" s="95"/>
      <c r="L23"/>
    </row>
    <row r="24" spans="1:12" ht="24.75" customHeight="1">
      <c r="A24" s="144"/>
      <c r="B24" s="438" t="s">
        <v>197</v>
      </c>
      <c r="C24" s="438"/>
      <c r="D24" s="438"/>
      <c r="E24" s="69">
        <f>SUM(E19:E23)/5*60%</f>
        <v>0</v>
      </c>
      <c r="F24" s="69">
        <f>SUM(F19:F23)/5*20%</f>
        <v>0</v>
      </c>
      <c r="G24" s="69">
        <f>SUM(G19:G23)/5*20%</f>
        <v>0</v>
      </c>
      <c r="H24" s="452"/>
      <c r="I24" s="452"/>
      <c r="J24" s="453"/>
      <c r="K24" s="95"/>
      <c r="L24"/>
    </row>
    <row r="25" spans="1:12" ht="24.75" customHeight="1">
      <c r="A25" s="144"/>
      <c r="B25" s="450">
        <v>3</v>
      </c>
      <c r="C25" s="451" t="s">
        <v>204</v>
      </c>
      <c r="D25" s="68" t="s">
        <v>205</v>
      </c>
      <c r="E25" s="178"/>
      <c r="F25" s="178"/>
      <c r="G25" s="178"/>
      <c r="H25" s="455"/>
      <c r="I25" s="452">
        <f>SUM(E30:G30)</f>
        <v>0</v>
      </c>
      <c r="J25" s="453"/>
      <c r="K25" s="95"/>
      <c r="L25"/>
    </row>
    <row r="26" spans="1:12" ht="33.75" customHeight="1">
      <c r="A26" s="144"/>
      <c r="B26" s="450"/>
      <c r="C26" s="451"/>
      <c r="D26" s="68" t="s">
        <v>206</v>
      </c>
      <c r="E26" s="178"/>
      <c r="F26" s="178"/>
      <c r="G26" s="178"/>
      <c r="H26" s="455"/>
      <c r="I26" s="452"/>
      <c r="J26" s="453"/>
      <c r="K26" s="95"/>
      <c r="L26"/>
    </row>
    <row r="27" spans="1:12">
      <c r="A27" s="144"/>
      <c r="B27" s="450"/>
      <c r="C27" s="451"/>
      <c r="D27" s="68" t="s">
        <v>207</v>
      </c>
      <c r="E27" s="178"/>
      <c r="F27" s="178"/>
      <c r="G27" s="178"/>
      <c r="H27" s="455"/>
      <c r="I27" s="452"/>
      <c r="J27" s="453"/>
      <c r="K27" s="95"/>
      <c r="L27"/>
    </row>
    <row r="28" spans="1:12" ht="27.75" customHeight="1">
      <c r="A28" s="144"/>
      <c r="B28" s="450"/>
      <c r="C28" s="451"/>
      <c r="D28" s="68" t="s">
        <v>208</v>
      </c>
      <c r="E28" s="178"/>
      <c r="F28" s="178"/>
      <c r="G28" s="178"/>
      <c r="H28" s="455"/>
      <c r="I28" s="452"/>
      <c r="J28" s="453"/>
      <c r="K28" s="95"/>
      <c r="L28"/>
    </row>
    <row r="29" spans="1:12" ht="36" customHeight="1">
      <c r="A29" s="144"/>
      <c r="B29" s="450"/>
      <c r="C29" s="451"/>
      <c r="D29" s="68" t="s">
        <v>209</v>
      </c>
      <c r="E29" s="178"/>
      <c r="F29" s="178"/>
      <c r="G29" s="178"/>
      <c r="H29" s="455"/>
      <c r="I29" s="452"/>
      <c r="J29" s="453"/>
      <c r="K29" s="95"/>
      <c r="L29"/>
    </row>
    <row r="30" spans="1:12" ht="24.75" customHeight="1">
      <c r="A30" s="144"/>
      <c r="B30" s="438" t="s">
        <v>197</v>
      </c>
      <c r="C30" s="438"/>
      <c r="D30" s="438"/>
      <c r="E30" s="69">
        <f>SUM(E25:E29)/5*60%</f>
        <v>0</v>
      </c>
      <c r="F30" s="69">
        <f>SUM(F25:F29)/5*20%</f>
        <v>0</v>
      </c>
      <c r="G30" s="69">
        <f>SUM(G25:G29)/5*20%</f>
        <v>0</v>
      </c>
      <c r="H30" s="455"/>
      <c r="I30" s="452"/>
      <c r="J30" s="453"/>
      <c r="K30" s="95"/>
      <c r="L30"/>
    </row>
    <row r="31" spans="1:12" ht="34.5" customHeight="1">
      <c r="A31" s="144"/>
      <c r="B31" s="450">
        <v>4</v>
      </c>
      <c r="C31" s="451" t="s">
        <v>210</v>
      </c>
      <c r="D31" s="70" t="s">
        <v>211</v>
      </c>
      <c r="E31" s="179"/>
      <c r="F31" s="179"/>
      <c r="G31" s="179"/>
      <c r="H31" s="444"/>
      <c r="I31" s="447">
        <f>SUM(E35:G35)</f>
        <v>0</v>
      </c>
      <c r="J31" s="458"/>
      <c r="K31" s="95"/>
      <c r="L31"/>
    </row>
    <row r="32" spans="1:12" ht="24.75" customHeight="1">
      <c r="A32" s="144"/>
      <c r="B32" s="450"/>
      <c r="C32" s="451"/>
      <c r="D32" s="70" t="s">
        <v>212</v>
      </c>
      <c r="E32" s="179"/>
      <c r="F32" s="179"/>
      <c r="G32" s="179"/>
      <c r="H32" s="445"/>
      <c r="I32" s="448"/>
      <c r="J32" s="458"/>
      <c r="K32" s="95"/>
      <c r="L32"/>
    </row>
    <row r="33" spans="1:12" ht="24.75" customHeight="1">
      <c r="A33" s="144"/>
      <c r="B33" s="450"/>
      <c r="C33" s="451"/>
      <c r="D33" s="70" t="s">
        <v>213</v>
      </c>
      <c r="E33" s="179"/>
      <c r="F33" s="179"/>
      <c r="G33" s="179"/>
      <c r="H33" s="445"/>
      <c r="I33" s="448"/>
      <c r="J33" s="458"/>
      <c r="K33" s="95"/>
      <c r="L33"/>
    </row>
    <row r="34" spans="1:12" ht="36.75" customHeight="1">
      <c r="A34" s="144"/>
      <c r="B34" s="450"/>
      <c r="C34" s="451"/>
      <c r="D34" s="70" t="s">
        <v>214</v>
      </c>
      <c r="E34" s="179"/>
      <c r="F34" s="179"/>
      <c r="G34" s="179"/>
      <c r="H34" s="445"/>
      <c r="I34" s="448"/>
      <c r="J34" s="458"/>
      <c r="K34" s="95"/>
      <c r="L34"/>
    </row>
    <row r="35" spans="1:12" ht="24.75" customHeight="1">
      <c r="A35" s="144"/>
      <c r="B35" s="438" t="s">
        <v>197</v>
      </c>
      <c r="C35" s="438"/>
      <c r="D35" s="438"/>
      <c r="E35" s="69">
        <f>SUM(E31:E34)/4*60%</f>
        <v>0</v>
      </c>
      <c r="F35" s="69">
        <f>SUM(F31:F34)/4*20%</f>
        <v>0</v>
      </c>
      <c r="G35" s="69">
        <f>SUM(G31:G34)/4*20%</f>
        <v>0</v>
      </c>
      <c r="H35" s="446"/>
      <c r="I35" s="449"/>
      <c r="J35" s="458"/>
      <c r="K35" s="95"/>
      <c r="L35"/>
    </row>
    <row r="36" spans="1:12" ht="25.5" customHeight="1">
      <c r="A36" s="144"/>
      <c r="B36" s="450">
        <v>5</v>
      </c>
      <c r="C36" s="451" t="s">
        <v>215</v>
      </c>
      <c r="D36" s="71" t="s">
        <v>216</v>
      </c>
      <c r="E36" s="157"/>
      <c r="F36" s="157"/>
      <c r="G36" s="157"/>
      <c r="H36" s="452"/>
      <c r="I36" s="452">
        <f>SUM(E41:G41)</f>
        <v>0</v>
      </c>
      <c r="J36" s="457"/>
      <c r="K36" s="95"/>
      <c r="L36"/>
    </row>
    <row r="37" spans="1:12" ht="27" customHeight="1">
      <c r="A37" s="144"/>
      <c r="B37" s="450"/>
      <c r="C37" s="451"/>
      <c r="D37" s="71" t="s">
        <v>217</v>
      </c>
      <c r="E37" s="157"/>
      <c r="F37" s="157"/>
      <c r="G37" s="157"/>
      <c r="H37" s="452"/>
      <c r="I37" s="452"/>
      <c r="J37" s="457"/>
      <c r="K37" s="95"/>
      <c r="L37"/>
    </row>
    <row r="38" spans="1:12" ht="35.1" customHeight="1">
      <c r="A38" s="144"/>
      <c r="B38" s="450"/>
      <c r="C38" s="451"/>
      <c r="D38" s="71" t="s">
        <v>218</v>
      </c>
      <c r="E38" s="157"/>
      <c r="F38" s="157"/>
      <c r="G38" s="157"/>
      <c r="H38" s="452"/>
      <c r="I38" s="452"/>
      <c r="J38" s="457"/>
      <c r="K38" s="95"/>
      <c r="L38"/>
    </row>
    <row r="39" spans="1:12" ht="24" customHeight="1">
      <c r="A39" s="144"/>
      <c r="B39" s="450"/>
      <c r="C39" s="451"/>
      <c r="D39" s="71" t="s">
        <v>219</v>
      </c>
      <c r="E39" s="157"/>
      <c r="F39" s="157"/>
      <c r="G39" s="157"/>
      <c r="H39" s="452"/>
      <c r="I39" s="452"/>
      <c r="J39" s="457"/>
      <c r="K39" s="95"/>
      <c r="L39"/>
    </row>
    <row r="40" spans="1:12" ht="26.25" customHeight="1">
      <c r="A40" s="144"/>
      <c r="B40" s="450"/>
      <c r="C40" s="451"/>
      <c r="D40" s="71" t="s">
        <v>220</v>
      </c>
      <c r="E40" s="157"/>
      <c r="F40" s="157"/>
      <c r="G40" s="157"/>
      <c r="H40" s="452"/>
      <c r="I40" s="452"/>
      <c r="J40" s="457"/>
      <c r="K40" s="95"/>
      <c r="L40"/>
    </row>
    <row r="41" spans="1:12" ht="24.75" customHeight="1">
      <c r="A41" s="144"/>
      <c r="B41" s="438" t="s">
        <v>197</v>
      </c>
      <c r="C41" s="438"/>
      <c r="D41" s="438"/>
      <c r="E41" s="69">
        <f>SUM(E36:E40)/5*60%</f>
        <v>0</v>
      </c>
      <c r="F41" s="69">
        <f>SUM(F36:F40)/5*20%</f>
        <v>0</v>
      </c>
      <c r="G41" s="69">
        <f>SUM(G36:G40)/5*20%</f>
        <v>0</v>
      </c>
      <c r="H41" s="452"/>
      <c r="I41" s="452"/>
      <c r="J41" s="457"/>
      <c r="K41" s="95"/>
      <c r="L41"/>
    </row>
    <row r="42" spans="1:12" ht="24.75" customHeight="1">
      <c r="A42" s="144"/>
      <c r="B42" s="450">
        <v>6</v>
      </c>
      <c r="C42" s="451" t="s">
        <v>221</v>
      </c>
      <c r="D42" s="68" t="s">
        <v>222</v>
      </c>
      <c r="E42" s="178"/>
      <c r="F42" s="178"/>
      <c r="G42" s="178"/>
      <c r="H42" s="452"/>
      <c r="I42" s="452">
        <f>SUM(E48:G48)</f>
        <v>0</v>
      </c>
      <c r="J42" s="453"/>
      <c r="K42" s="95"/>
      <c r="L42"/>
    </row>
    <row r="43" spans="1:12" ht="36" customHeight="1">
      <c r="A43" s="144"/>
      <c r="B43" s="450"/>
      <c r="C43" s="451"/>
      <c r="D43" s="68" t="s">
        <v>223</v>
      </c>
      <c r="E43" s="178"/>
      <c r="F43" s="178"/>
      <c r="G43" s="178"/>
      <c r="H43" s="452"/>
      <c r="I43" s="452"/>
      <c r="J43" s="453"/>
      <c r="K43" s="95"/>
      <c r="L43"/>
    </row>
    <row r="44" spans="1:12" ht="24.75" customHeight="1">
      <c r="A44" s="144"/>
      <c r="B44" s="450"/>
      <c r="C44" s="451"/>
      <c r="D44" s="68" t="s">
        <v>224</v>
      </c>
      <c r="E44" s="178"/>
      <c r="F44" s="178"/>
      <c r="G44" s="178"/>
      <c r="H44" s="452"/>
      <c r="I44" s="452"/>
      <c r="J44" s="453"/>
      <c r="K44" s="95"/>
      <c r="L44"/>
    </row>
    <row r="45" spans="1:12" ht="15.75" customHeight="1">
      <c r="A45" s="144"/>
      <c r="B45" s="450"/>
      <c r="C45" s="451"/>
      <c r="D45" s="68" t="s">
        <v>225</v>
      </c>
      <c r="E45" s="178"/>
      <c r="F45" s="178"/>
      <c r="G45" s="178"/>
      <c r="H45" s="452"/>
      <c r="I45" s="452"/>
      <c r="J45" s="453"/>
      <c r="K45" s="95"/>
      <c r="L45"/>
    </row>
    <row r="46" spans="1:12" ht="12.75" customHeight="1">
      <c r="A46" s="144"/>
      <c r="B46" s="450"/>
      <c r="C46" s="451"/>
      <c r="D46" s="68" t="s">
        <v>226</v>
      </c>
      <c r="E46" s="178"/>
      <c r="F46" s="178"/>
      <c r="G46" s="178"/>
      <c r="H46" s="452"/>
      <c r="I46" s="452"/>
      <c r="J46" s="453"/>
      <c r="K46" s="95"/>
      <c r="L46"/>
    </row>
    <row r="47" spans="1:12" ht="15" customHeight="1">
      <c r="A47" s="144"/>
      <c r="B47" s="450"/>
      <c r="C47" s="451"/>
      <c r="D47" s="68" t="s">
        <v>227</v>
      </c>
      <c r="E47" s="178"/>
      <c r="F47" s="178"/>
      <c r="G47" s="178"/>
      <c r="H47" s="452"/>
      <c r="I47" s="452"/>
      <c r="J47" s="453"/>
      <c r="K47" s="95"/>
      <c r="L47"/>
    </row>
    <row r="48" spans="1:12" ht="24.75" customHeight="1">
      <c r="A48" s="144"/>
      <c r="B48" s="438" t="s">
        <v>197</v>
      </c>
      <c r="C48" s="438"/>
      <c r="D48" s="438"/>
      <c r="E48" s="69">
        <f>SUM(E42:E47)/6*60%</f>
        <v>0</v>
      </c>
      <c r="F48" s="69">
        <f>SUM(F42:F47)/6*20%</f>
        <v>0</v>
      </c>
      <c r="G48" s="69">
        <f>SUM(G42:G47)/6*20%</f>
        <v>0</v>
      </c>
      <c r="H48" s="452"/>
      <c r="I48" s="452"/>
      <c r="J48" s="453"/>
      <c r="K48" s="95"/>
      <c r="L48"/>
    </row>
    <row r="49" spans="1:12" ht="24.75" customHeight="1">
      <c r="A49" s="144"/>
      <c r="B49" s="450">
        <v>7</v>
      </c>
      <c r="C49" s="451" t="s">
        <v>228</v>
      </c>
      <c r="D49" s="68" t="s">
        <v>229</v>
      </c>
      <c r="E49" s="178"/>
      <c r="F49" s="178"/>
      <c r="G49" s="178"/>
      <c r="H49" s="455"/>
      <c r="I49" s="447">
        <f>SUM(E53:G53)</f>
        <v>0</v>
      </c>
      <c r="J49" s="453"/>
      <c r="K49" s="95"/>
      <c r="L49"/>
    </row>
    <row r="50" spans="1:12" ht="47.25" customHeight="1">
      <c r="A50" s="144"/>
      <c r="B50" s="450"/>
      <c r="C50" s="451"/>
      <c r="D50" s="68" t="s">
        <v>230</v>
      </c>
      <c r="E50" s="178"/>
      <c r="F50" s="178"/>
      <c r="G50" s="178"/>
      <c r="H50" s="455"/>
      <c r="I50" s="448"/>
      <c r="J50" s="453"/>
      <c r="K50" s="95"/>
      <c r="L50"/>
    </row>
    <row r="51" spans="1:12" ht="14.25" customHeight="1">
      <c r="A51" s="144"/>
      <c r="B51" s="450"/>
      <c r="C51" s="451"/>
      <c r="D51" s="68" t="s">
        <v>231</v>
      </c>
      <c r="E51" s="178"/>
      <c r="F51" s="178"/>
      <c r="G51" s="178"/>
      <c r="H51" s="455"/>
      <c r="I51" s="448"/>
      <c r="J51" s="453"/>
      <c r="K51" s="95"/>
      <c r="L51"/>
    </row>
    <row r="52" spans="1:12" ht="27" customHeight="1">
      <c r="A52" s="144"/>
      <c r="B52" s="450"/>
      <c r="C52" s="451"/>
      <c r="D52" s="68" t="s">
        <v>232</v>
      </c>
      <c r="E52" s="178"/>
      <c r="F52" s="178"/>
      <c r="G52" s="178"/>
      <c r="H52" s="455"/>
      <c r="I52" s="448"/>
      <c r="J52" s="453"/>
      <c r="K52" s="95"/>
      <c r="L52"/>
    </row>
    <row r="53" spans="1:12" ht="24.75" customHeight="1">
      <c r="A53" s="144"/>
      <c r="B53" s="438" t="s">
        <v>197</v>
      </c>
      <c r="C53" s="438"/>
      <c r="D53" s="438"/>
      <c r="E53" s="69">
        <f>SUM(E49:E52)/4*60%</f>
        <v>0</v>
      </c>
      <c r="F53" s="69">
        <f>SUM(F49:F52)/4*20%</f>
        <v>0</v>
      </c>
      <c r="G53" s="69">
        <f>SUM(G49:G52)/4*20%</f>
        <v>0</v>
      </c>
      <c r="H53" s="455"/>
      <c r="I53" s="449"/>
      <c r="J53" s="453"/>
      <c r="K53" s="95"/>
      <c r="L53"/>
    </row>
    <row r="54" spans="1:12" ht="34.5" customHeight="1">
      <c r="A54" s="144"/>
      <c r="B54" s="450">
        <v>8</v>
      </c>
      <c r="C54" s="451" t="s">
        <v>233</v>
      </c>
      <c r="D54" s="70" t="s">
        <v>234</v>
      </c>
      <c r="E54" s="179"/>
      <c r="F54" s="179"/>
      <c r="G54" s="179"/>
      <c r="H54" s="456"/>
      <c r="I54" s="452">
        <f>SUM(E61:G61)</f>
        <v>0</v>
      </c>
      <c r="J54" s="454"/>
      <c r="K54" s="95"/>
      <c r="L54"/>
    </row>
    <row r="55" spans="1:12" ht="24.75" customHeight="1">
      <c r="A55" s="144"/>
      <c r="B55" s="450"/>
      <c r="C55" s="451"/>
      <c r="D55" s="70" t="s">
        <v>235</v>
      </c>
      <c r="E55" s="179"/>
      <c r="F55" s="179"/>
      <c r="G55" s="179"/>
      <c r="H55" s="456"/>
      <c r="I55" s="452"/>
      <c r="J55" s="454"/>
      <c r="K55" s="95"/>
      <c r="L55"/>
    </row>
    <row r="56" spans="1:12" ht="24.75" customHeight="1">
      <c r="A56" s="144"/>
      <c r="B56" s="450"/>
      <c r="C56" s="451"/>
      <c r="D56" s="70" t="s">
        <v>236</v>
      </c>
      <c r="E56" s="179"/>
      <c r="F56" s="179"/>
      <c r="G56" s="179"/>
      <c r="H56" s="456"/>
      <c r="I56" s="452"/>
      <c r="J56" s="454"/>
      <c r="K56" s="95"/>
      <c r="L56"/>
    </row>
    <row r="57" spans="1:12" ht="36.75" customHeight="1">
      <c r="A57" s="144"/>
      <c r="B57" s="450"/>
      <c r="C57" s="451"/>
      <c r="D57" s="70" t="s">
        <v>237</v>
      </c>
      <c r="E57" s="179"/>
      <c r="F57" s="179"/>
      <c r="G57" s="179"/>
      <c r="H57" s="456"/>
      <c r="I57" s="452"/>
      <c r="J57" s="454"/>
      <c r="K57" s="95"/>
      <c r="L57"/>
    </row>
    <row r="58" spans="1:12" ht="44.25" customHeight="1">
      <c r="A58" s="144"/>
      <c r="B58" s="450"/>
      <c r="C58" s="451"/>
      <c r="D58" s="70" t="s">
        <v>238</v>
      </c>
      <c r="E58" s="179"/>
      <c r="F58" s="179"/>
      <c r="G58" s="179"/>
      <c r="H58" s="456"/>
      <c r="I58" s="452"/>
      <c r="J58" s="454"/>
      <c r="K58" s="95"/>
      <c r="L58"/>
    </row>
    <row r="59" spans="1:12" ht="44.25" customHeight="1">
      <c r="A59" s="144"/>
      <c r="B59" s="450"/>
      <c r="C59" s="451"/>
      <c r="D59" s="70" t="s">
        <v>239</v>
      </c>
      <c r="E59" s="179"/>
      <c r="F59" s="179"/>
      <c r="G59" s="179"/>
      <c r="H59" s="456"/>
      <c r="I59" s="452"/>
      <c r="J59" s="454"/>
      <c r="K59" s="95"/>
      <c r="L59"/>
    </row>
    <row r="60" spans="1:12" ht="26.25" customHeight="1">
      <c r="A60" s="144"/>
      <c r="B60" s="450"/>
      <c r="C60" s="451"/>
      <c r="D60" s="70" t="s">
        <v>240</v>
      </c>
      <c r="E60" s="179"/>
      <c r="F60" s="179"/>
      <c r="G60" s="179"/>
      <c r="H60" s="456"/>
      <c r="I60" s="452"/>
      <c r="J60" s="454"/>
      <c r="K60" s="95"/>
      <c r="L60"/>
    </row>
    <row r="61" spans="1:12" ht="24.75" customHeight="1">
      <c r="A61" s="144"/>
      <c r="B61" s="438" t="s">
        <v>197</v>
      </c>
      <c r="C61" s="438"/>
      <c r="D61" s="438"/>
      <c r="E61" s="69">
        <f>SUM(E54:E60)/7*60%</f>
        <v>0</v>
      </c>
      <c r="F61" s="69">
        <f>SUM(F54:F60)/7*20%</f>
        <v>0</v>
      </c>
      <c r="G61" s="69">
        <f>SUM(G54:G60)/7*20%</f>
        <v>0</v>
      </c>
      <c r="H61" s="456"/>
      <c r="I61" s="452"/>
      <c r="J61" s="454"/>
      <c r="K61" s="95"/>
      <c r="L61"/>
    </row>
    <row r="62" spans="1:12" ht="24.75" customHeight="1">
      <c r="A62" s="144"/>
      <c r="B62" s="450">
        <v>9</v>
      </c>
      <c r="C62" s="451" t="s">
        <v>241</v>
      </c>
      <c r="D62" s="70" t="s">
        <v>242</v>
      </c>
      <c r="E62" s="179"/>
      <c r="F62" s="179"/>
      <c r="G62" s="179"/>
      <c r="H62" s="456"/>
      <c r="I62" s="447">
        <f>SUM(E66:G66)</f>
        <v>0</v>
      </c>
      <c r="J62" s="453"/>
      <c r="K62" s="95"/>
      <c r="L62"/>
    </row>
    <row r="63" spans="1:12" ht="24.75" customHeight="1">
      <c r="A63" s="144"/>
      <c r="B63" s="450"/>
      <c r="C63" s="451"/>
      <c r="D63" s="70" t="s">
        <v>243</v>
      </c>
      <c r="E63" s="179"/>
      <c r="F63" s="179"/>
      <c r="G63" s="179"/>
      <c r="H63" s="456"/>
      <c r="I63" s="448"/>
      <c r="J63" s="453"/>
      <c r="K63" s="95"/>
      <c r="L63"/>
    </row>
    <row r="64" spans="1:12" ht="24.75" customHeight="1">
      <c r="A64" s="144"/>
      <c r="B64" s="450"/>
      <c r="C64" s="451"/>
      <c r="D64" s="70" t="s">
        <v>244</v>
      </c>
      <c r="E64" s="179"/>
      <c r="F64" s="179"/>
      <c r="G64" s="179"/>
      <c r="H64" s="456"/>
      <c r="I64" s="448"/>
      <c r="J64" s="453"/>
      <c r="K64" s="95"/>
      <c r="L64"/>
    </row>
    <row r="65" spans="1:13" ht="34.5" customHeight="1">
      <c r="A65" s="144"/>
      <c r="B65" s="450"/>
      <c r="C65" s="451"/>
      <c r="D65" s="68" t="s">
        <v>245</v>
      </c>
      <c r="E65" s="179"/>
      <c r="F65" s="179"/>
      <c r="G65" s="179"/>
      <c r="H65" s="456"/>
      <c r="I65" s="448"/>
      <c r="J65" s="453"/>
      <c r="K65" s="95"/>
      <c r="L65"/>
    </row>
    <row r="66" spans="1:13" ht="24.75" customHeight="1">
      <c r="A66" s="144"/>
      <c r="B66" s="438" t="s">
        <v>197</v>
      </c>
      <c r="C66" s="438"/>
      <c r="D66" s="438"/>
      <c r="E66" s="69">
        <f>SUM(E62:E65)/4*60%</f>
        <v>0</v>
      </c>
      <c r="F66" s="69">
        <f>SUM(F62:F65)/4*20%</f>
        <v>0</v>
      </c>
      <c r="G66" s="69">
        <f>SUM(G62:G65)/4*20%</f>
        <v>0</v>
      </c>
      <c r="H66" s="456"/>
      <c r="I66" s="449"/>
      <c r="J66" s="453"/>
      <c r="K66" s="95"/>
      <c r="L66"/>
    </row>
    <row r="67" spans="1:13">
      <c r="A67" s="144"/>
      <c r="B67" s="438" t="s">
        <v>281</v>
      </c>
      <c r="C67" s="438"/>
      <c r="D67" s="438"/>
      <c r="E67" s="186">
        <f>AVERAGE(E66,E61,E53,E48,E41,E35,E30,E24,E18)</f>
        <v>0</v>
      </c>
      <c r="F67" s="186">
        <f>AVERAGE(F66,F61,F53,F48,F41,F35,F30,F24,F18)</f>
        <v>0</v>
      </c>
      <c r="G67" s="186">
        <f>AVERAGE(G66,G61,G53,G48,G41,G35,G30,G24,G18)</f>
        <v>0</v>
      </c>
      <c r="H67" s="95"/>
      <c r="I67" s="95"/>
      <c r="J67" s="95"/>
      <c r="K67" s="95"/>
      <c r="L67"/>
    </row>
    <row r="68" spans="1:13" ht="15.75" thickBot="1">
      <c r="A68" s="144"/>
      <c r="B68" s="95"/>
      <c r="C68" s="95"/>
      <c r="D68" s="96"/>
      <c r="E68" s="185"/>
      <c r="F68" s="185"/>
      <c r="G68" s="185"/>
      <c r="H68" s="95"/>
      <c r="I68" s="95"/>
      <c r="J68" s="95"/>
      <c r="K68" s="95"/>
      <c r="L68"/>
    </row>
    <row r="69" spans="1:13" ht="18.75" customHeight="1" thickBot="1">
      <c r="A69" s="144"/>
      <c r="B69" s="97"/>
      <c r="C69" s="97"/>
      <c r="D69" s="97"/>
      <c r="E69" s="441" t="s">
        <v>246</v>
      </c>
      <c r="F69" s="442"/>
      <c r="G69" s="443"/>
      <c r="H69" s="72"/>
      <c r="I69" s="73">
        <f>AVERAGE(I14:I66)</f>
        <v>0</v>
      </c>
      <c r="J69" s="74">
        <f>I69/5*100%</f>
        <v>0</v>
      </c>
      <c r="K69" s="95"/>
      <c r="L69"/>
    </row>
    <row r="70" spans="1:13" ht="36" customHeight="1">
      <c r="A70" s="144"/>
      <c r="B70" s="144"/>
      <c r="C70" s="144"/>
      <c r="D70" s="156"/>
      <c r="E70" s="144"/>
      <c r="F70" s="144"/>
      <c r="G70" s="144"/>
      <c r="H70" s="144"/>
      <c r="I70" s="144"/>
      <c r="J70" s="144"/>
      <c r="K70" s="95"/>
      <c r="L70"/>
      <c r="M70"/>
    </row>
    <row r="71" spans="1:13" ht="30" customHeight="1">
      <c r="A71" s="144"/>
      <c r="B71" s="144"/>
      <c r="C71" s="180" t="s">
        <v>118</v>
      </c>
      <c r="D71" s="180"/>
      <c r="E71" s="144"/>
      <c r="F71" s="144"/>
      <c r="G71" s="144"/>
      <c r="H71" s="439"/>
      <c r="I71" s="439"/>
      <c r="J71" s="98"/>
      <c r="K71" s="95"/>
      <c r="L71"/>
      <c r="M71"/>
    </row>
    <row r="72" spans="1:13" ht="30" customHeight="1">
      <c r="A72" s="144"/>
      <c r="B72" s="144"/>
      <c r="C72" s="180" t="s">
        <v>119</v>
      </c>
      <c r="D72" s="180"/>
      <c r="E72" s="144"/>
      <c r="F72" s="144"/>
      <c r="G72" s="144"/>
      <c r="H72" s="440" t="s">
        <v>120</v>
      </c>
      <c r="I72" s="440"/>
      <c r="J72" s="180" t="s">
        <v>247</v>
      </c>
      <c r="K72" s="95"/>
      <c r="L72"/>
      <c r="M72"/>
    </row>
    <row r="73" spans="1:13">
      <c r="A73" s="144"/>
      <c r="B73" s="144"/>
      <c r="C73" s="144"/>
      <c r="D73" s="144"/>
      <c r="E73" s="144"/>
      <c r="F73" s="144"/>
      <c r="G73" s="144"/>
      <c r="H73" s="144"/>
      <c r="I73" s="144"/>
      <c r="J73" s="144"/>
      <c r="K73" s="144"/>
      <c r="L73"/>
      <c r="M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A136"/>
      <c r="K136"/>
      <c r="L136"/>
    </row>
    <row r="137" spans="1:12">
      <c r="A137"/>
      <c r="K137"/>
      <c r="L137"/>
    </row>
    <row r="138" spans="1:12">
      <c r="A138"/>
      <c r="K138"/>
      <c r="L138"/>
    </row>
    <row r="139" spans="1:12">
      <c r="A139"/>
      <c r="K139"/>
      <c r="L139"/>
    </row>
    <row r="140" spans="1:12">
      <c r="A140"/>
      <c r="K140"/>
      <c r="L140"/>
    </row>
    <row r="141" spans="1:12">
      <c r="A141"/>
      <c r="K141"/>
      <c r="L141"/>
    </row>
    <row r="142" spans="1:12">
      <c r="A14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row r="249" spans="11:12">
      <c r="K249"/>
      <c r="L249"/>
    </row>
    <row r="250" spans="11:12">
      <c r="K250"/>
      <c r="L250"/>
    </row>
    <row r="251" spans="11:12">
      <c r="K251"/>
      <c r="L251"/>
    </row>
    <row r="252" spans="11:12">
      <c r="K252"/>
      <c r="L252"/>
    </row>
    <row r="253" spans="11:12">
      <c r="K253"/>
      <c r="L253"/>
    </row>
    <row r="254" spans="11:12">
      <c r="K254"/>
      <c r="L254"/>
    </row>
    <row r="255" spans="11:12">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I33"/>
  <sheetViews>
    <sheetView topLeftCell="A9" zoomScaleSheetLayoutView="70" workbookViewId="0">
      <selection activeCell="E26" sqref="E26"/>
    </sheetView>
  </sheetViews>
  <sheetFormatPr baseColWidth="10" defaultColWidth="11.42578125" defaultRowHeight="18"/>
  <cols>
    <col min="1" max="1" width="5.28515625" style="99" customWidth="1"/>
    <col min="2" max="2" width="4.7109375" style="99" customWidth="1"/>
    <col min="3" max="3" width="57.28515625" style="99" customWidth="1"/>
    <col min="4" max="4" width="59.28515625" style="99" customWidth="1"/>
    <col min="5" max="5" width="37.42578125" style="99" customWidth="1"/>
    <col min="6" max="6" width="40.85546875" style="99" customWidth="1"/>
    <col min="7" max="7" width="37.85546875" style="99" customWidth="1"/>
    <col min="8" max="8" width="7" style="99" customWidth="1"/>
    <col min="9" max="9" width="8.28515625" style="99" customWidth="1"/>
    <col min="10" max="10" width="24.7109375" style="99" bestFit="1" customWidth="1"/>
    <col min="11" max="16384" width="11.42578125" style="99"/>
  </cols>
  <sheetData>
    <row r="1" spans="1:9" ht="18.75" thickBot="1">
      <c r="A1" s="117"/>
      <c r="B1" s="117"/>
      <c r="C1" s="117"/>
      <c r="D1" s="117"/>
      <c r="E1" s="117"/>
      <c r="F1" s="117"/>
      <c r="G1" s="117"/>
      <c r="H1" s="117"/>
      <c r="I1" s="117"/>
    </row>
    <row r="2" spans="1:9" ht="36.75" customHeight="1" thickBot="1">
      <c r="A2" s="117"/>
      <c r="B2" s="483" t="s">
        <v>248</v>
      </c>
      <c r="C2" s="484"/>
      <c r="D2" s="484"/>
      <c r="E2" s="484"/>
      <c r="F2" s="484"/>
      <c r="G2" s="484"/>
      <c r="H2" s="485"/>
      <c r="I2" s="117"/>
    </row>
    <row r="3" spans="1:9">
      <c r="A3" s="117"/>
      <c r="B3" s="100"/>
      <c r="C3" s="101" t="s">
        <v>249</v>
      </c>
      <c r="D3" s="486"/>
      <c r="E3" s="486"/>
      <c r="F3" s="486"/>
      <c r="G3" s="486"/>
      <c r="H3" s="102"/>
      <c r="I3" s="117"/>
    </row>
    <row r="4" spans="1:9">
      <c r="A4" s="117"/>
      <c r="B4" s="100"/>
      <c r="C4" s="101" t="s">
        <v>250</v>
      </c>
      <c r="D4" s="487"/>
      <c r="E4" s="487"/>
      <c r="F4" s="487"/>
      <c r="G4" s="487"/>
      <c r="H4" s="102"/>
      <c r="I4" s="117"/>
    </row>
    <row r="5" spans="1:9">
      <c r="A5" s="117"/>
      <c r="B5" s="100"/>
      <c r="C5" s="101" t="s">
        <v>251</v>
      </c>
      <c r="D5" s="487"/>
      <c r="E5" s="487"/>
      <c r="F5" s="487"/>
      <c r="G5" s="487"/>
      <c r="H5" s="102"/>
      <c r="I5" s="117"/>
    </row>
    <row r="6" spans="1:9" ht="18.75" thickBot="1">
      <c r="A6" s="117"/>
      <c r="B6" s="100"/>
      <c r="C6" s="101"/>
      <c r="D6" s="181"/>
      <c r="E6" s="181"/>
      <c r="F6" s="181"/>
      <c r="G6" s="181"/>
      <c r="H6" s="102"/>
      <c r="I6" s="117"/>
    </row>
    <row r="7" spans="1:9" ht="36" customHeight="1" thickBot="1">
      <c r="A7" s="117"/>
      <c r="B7" s="493" t="s">
        <v>252</v>
      </c>
      <c r="C7" s="494"/>
      <c r="D7" s="494"/>
      <c r="E7" s="494"/>
      <c r="F7" s="494"/>
      <c r="G7" s="494"/>
      <c r="H7" s="495"/>
      <c r="I7" s="117"/>
    </row>
    <row r="8" spans="1:9">
      <c r="A8" s="117"/>
      <c r="B8" s="100"/>
      <c r="C8" s="103"/>
      <c r="D8" s="103"/>
      <c r="E8" s="103"/>
      <c r="F8" s="103"/>
      <c r="G8" s="103"/>
      <c r="H8" s="102"/>
      <c r="I8" s="117"/>
    </row>
    <row r="9" spans="1:9">
      <c r="A9" s="117"/>
      <c r="B9" s="100"/>
      <c r="C9" s="488" t="s">
        <v>253</v>
      </c>
      <c r="D9" s="107"/>
      <c r="E9" s="107"/>
      <c r="F9" s="491"/>
      <c r="G9" s="491"/>
      <c r="H9" s="492"/>
      <c r="I9" s="117"/>
    </row>
    <row r="10" spans="1:9">
      <c r="A10" s="117"/>
      <c r="B10" s="100"/>
      <c r="C10" s="488"/>
      <c r="D10" s="104">
        <f>'ANEXO 1'!P33</f>
        <v>0</v>
      </c>
      <c r="E10" s="489">
        <f>(D10*D11)/100%</f>
        <v>0</v>
      </c>
      <c r="F10" s="491"/>
      <c r="G10" s="491"/>
      <c r="H10" s="492"/>
      <c r="I10" s="117"/>
    </row>
    <row r="11" spans="1:9" ht="40.5" customHeight="1">
      <c r="A11" s="117"/>
      <c r="B11" s="100"/>
      <c r="C11" s="105" t="s">
        <v>254</v>
      </c>
      <c r="D11" s="106">
        <v>0.8</v>
      </c>
      <c r="E11" s="489"/>
      <c r="F11" s="491"/>
      <c r="G11" s="491"/>
      <c r="H11" s="492"/>
      <c r="I11" s="117"/>
    </row>
    <row r="12" spans="1:9">
      <c r="A12" s="117"/>
      <c r="B12" s="100"/>
      <c r="C12" s="107" t="s">
        <v>255</v>
      </c>
      <c r="D12" s="108">
        <f>'ANEXO 2'!I69</f>
        <v>0</v>
      </c>
      <c r="E12" s="489">
        <f>(D12*D13)/5</f>
        <v>0</v>
      </c>
      <c r="F12" s="491"/>
      <c r="G12" s="491"/>
      <c r="H12" s="492"/>
      <c r="I12" s="117"/>
    </row>
    <row r="13" spans="1:9">
      <c r="A13" s="117"/>
      <c r="B13" s="100"/>
      <c r="C13" s="107" t="s">
        <v>256</v>
      </c>
      <c r="D13" s="106">
        <v>0.2</v>
      </c>
      <c r="E13" s="489"/>
      <c r="F13" s="491"/>
      <c r="G13" s="491"/>
      <c r="H13" s="492"/>
      <c r="I13" s="117"/>
    </row>
    <row r="14" spans="1:9">
      <c r="A14" s="117"/>
      <c r="B14" s="100"/>
      <c r="C14" s="107"/>
      <c r="D14" s="106"/>
      <c r="E14" s="109"/>
      <c r="F14" s="491"/>
      <c r="G14" s="491"/>
      <c r="H14" s="492"/>
      <c r="I14" s="117"/>
    </row>
    <row r="15" spans="1:9">
      <c r="A15" s="117"/>
      <c r="B15" s="100"/>
      <c r="C15" s="107" t="s">
        <v>257</v>
      </c>
      <c r="D15" s="106"/>
      <c r="E15" s="104">
        <f>SUM(E10:E13)</f>
        <v>0</v>
      </c>
      <c r="F15" s="491"/>
      <c r="G15" s="491"/>
      <c r="H15" s="492"/>
      <c r="I15" s="117"/>
    </row>
    <row r="16" spans="1:9">
      <c r="A16" s="117"/>
      <c r="B16" s="100"/>
      <c r="C16" s="103"/>
      <c r="D16" s="103"/>
      <c r="E16" s="103"/>
      <c r="F16" s="103"/>
      <c r="G16" s="491"/>
      <c r="H16" s="492"/>
      <c r="I16" s="117"/>
    </row>
    <row r="17" spans="1:9">
      <c r="A17" s="117"/>
      <c r="B17" s="100"/>
      <c r="C17" s="498" t="s">
        <v>258</v>
      </c>
      <c r="D17" s="500">
        <v>0.05</v>
      </c>
      <c r="E17" s="496">
        <f>'ANEXO 1'!P34</f>
        <v>0</v>
      </c>
      <c r="F17" s="103"/>
      <c r="G17" s="491"/>
      <c r="H17" s="492"/>
      <c r="I17" s="117"/>
    </row>
    <row r="18" spans="1:9">
      <c r="A18" s="117"/>
      <c r="B18" s="100"/>
      <c r="C18" s="499"/>
      <c r="D18" s="501"/>
      <c r="E18" s="497"/>
      <c r="F18" s="103"/>
      <c r="G18" s="77"/>
      <c r="H18" s="111"/>
      <c r="I18" s="117"/>
    </row>
    <row r="19" spans="1:9" ht="18.75" thickBot="1">
      <c r="A19" s="117"/>
      <c r="B19" s="100"/>
      <c r="C19" s="103"/>
      <c r="D19" s="103"/>
      <c r="E19" s="103"/>
      <c r="F19" s="103"/>
      <c r="G19" s="77"/>
      <c r="H19" s="111"/>
      <c r="I19" s="117"/>
    </row>
    <row r="20" spans="1:9" ht="18.75" thickBot="1">
      <c r="A20" s="117"/>
      <c r="B20" s="100"/>
      <c r="C20" s="103"/>
      <c r="D20" s="182" t="s">
        <v>259</v>
      </c>
      <c r="E20" s="112">
        <f>E15+E17</f>
        <v>0</v>
      </c>
      <c r="F20" s="103"/>
      <c r="G20" s="77"/>
      <c r="H20" s="111"/>
      <c r="I20" s="117"/>
    </row>
    <row r="21" spans="1:9">
      <c r="A21" s="117"/>
      <c r="B21" s="100"/>
      <c r="C21" s="103"/>
      <c r="D21" s="103"/>
      <c r="E21" s="103"/>
      <c r="F21" s="103"/>
      <c r="G21" s="103"/>
      <c r="H21" s="102"/>
      <c r="I21" s="117"/>
    </row>
    <row r="22" spans="1:9">
      <c r="A22" s="117"/>
      <c r="B22" s="100"/>
      <c r="C22" s="103"/>
      <c r="D22" s="103"/>
      <c r="E22" s="103"/>
      <c r="F22" s="103"/>
      <c r="G22" s="103"/>
      <c r="H22" s="102"/>
      <c r="I22" s="117"/>
    </row>
    <row r="23" spans="1:9">
      <c r="A23" s="117"/>
      <c r="B23" s="100"/>
      <c r="C23" s="103"/>
      <c r="D23" s="103"/>
      <c r="E23" s="103"/>
      <c r="F23" s="103"/>
      <c r="G23" s="103"/>
      <c r="H23" s="102"/>
      <c r="I23" s="117"/>
    </row>
    <row r="24" spans="1:9">
      <c r="A24" s="117"/>
      <c r="B24" s="100"/>
      <c r="C24" s="103"/>
      <c r="D24" s="103"/>
      <c r="E24" s="103"/>
      <c r="F24" s="103"/>
      <c r="G24" s="103"/>
      <c r="H24" s="102"/>
      <c r="I24" s="117"/>
    </row>
    <row r="25" spans="1:9">
      <c r="A25" s="117"/>
      <c r="B25" s="100"/>
      <c r="C25" s="113"/>
      <c r="D25" s="114"/>
      <c r="E25" s="103"/>
      <c r="F25" s="113"/>
      <c r="G25" s="114"/>
      <c r="H25" s="102"/>
      <c r="I25" s="117"/>
    </row>
    <row r="26" spans="1:9">
      <c r="A26" s="117"/>
      <c r="B26" s="100"/>
      <c r="C26" s="490" t="s">
        <v>280</v>
      </c>
      <c r="D26" s="490"/>
      <c r="E26" s="103"/>
      <c r="F26" s="490" t="s">
        <v>260</v>
      </c>
      <c r="G26" s="490"/>
      <c r="H26" s="111"/>
      <c r="I26" s="117"/>
    </row>
    <row r="27" spans="1:9">
      <c r="A27" s="117"/>
      <c r="B27" s="100"/>
      <c r="C27" s="103"/>
      <c r="D27" s="103"/>
      <c r="E27" s="103"/>
      <c r="F27" s="103"/>
      <c r="G27" s="103"/>
      <c r="H27" s="102"/>
      <c r="I27" s="117"/>
    </row>
    <row r="28" spans="1:9">
      <c r="A28" s="117"/>
      <c r="B28" s="100"/>
      <c r="C28" s="103"/>
      <c r="D28" s="103"/>
      <c r="E28" s="103"/>
      <c r="F28" s="103"/>
      <c r="G28" s="103"/>
      <c r="H28" s="102"/>
      <c r="I28" s="117"/>
    </row>
    <row r="29" spans="1:9">
      <c r="A29" s="117"/>
      <c r="B29" s="100"/>
      <c r="C29" s="103"/>
      <c r="D29" s="103"/>
      <c r="E29" s="103"/>
      <c r="F29" s="103"/>
      <c r="G29" s="103"/>
      <c r="H29" s="102"/>
      <c r="I29" s="117"/>
    </row>
    <row r="30" spans="1:9">
      <c r="A30" s="117"/>
      <c r="B30" s="100"/>
      <c r="C30" s="103"/>
      <c r="D30" s="164" t="s">
        <v>261</v>
      </c>
      <c r="E30" s="162"/>
      <c r="F30" s="103"/>
      <c r="G30" s="103"/>
      <c r="H30" s="102"/>
      <c r="I30" s="117"/>
    </row>
    <row r="31" spans="1:9">
      <c r="A31" s="117"/>
      <c r="B31" s="100"/>
      <c r="C31" s="103"/>
      <c r="D31" s="164" t="s">
        <v>262</v>
      </c>
      <c r="E31" s="163"/>
      <c r="F31" s="103"/>
      <c r="G31" s="103"/>
      <c r="H31" s="102"/>
      <c r="I31" s="117"/>
    </row>
    <row r="32" spans="1:9" ht="18.75" thickBot="1">
      <c r="A32" s="117"/>
      <c r="B32" s="110"/>
      <c r="C32" s="115"/>
      <c r="D32" s="115"/>
      <c r="E32" s="115"/>
      <c r="F32" s="115"/>
      <c r="G32" s="115"/>
      <c r="H32" s="116"/>
      <c r="I32" s="117"/>
    </row>
    <row r="33" spans="1:9">
      <c r="A33" s="117"/>
      <c r="B33" s="117"/>
      <c r="C33" s="117"/>
      <c r="D33" s="117"/>
      <c r="E33" s="117"/>
      <c r="F33" s="117"/>
      <c r="G33" s="117"/>
      <c r="H33" s="117"/>
      <c r="I33" s="117"/>
    </row>
  </sheetData>
  <mergeCells count="15">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B2:E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5">
      <c r="B2" s="509" t="s">
        <v>263</v>
      </c>
      <c r="C2" s="38" t="s">
        <v>2</v>
      </c>
      <c r="D2" s="37"/>
      <c r="E2" s="37"/>
    </row>
    <row r="3" spans="2:5">
      <c r="B3" s="509"/>
      <c r="C3" s="39" t="s">
        <v>264</v>
      </c>
    </row>
    <row r="4" spans="2:5">
      <c r="B4" s="509"/>
      <c r="C4" s="39" t="s">
        <v>265</v>
      </c>
    </row>
    <row r="5" spans="2:5">
      <c r="B5" s="509"/>
      <c r="C5" s="39" t="s">
        <v>266</v>
      </c>
    </row>
    <row r="6" spans="2:5">
      <c r="B6" s="509"/>
      <c r="C6" s="507" t="s">
        <v>267</v>
      </c>
    </row>
    <row r="7" spans="2:5">
      <c r="B7" s="509"/>
      <c r="C7" s="508"/>
    </row>
    <row r="8" spans="2:5" ht="135.75" customHeight="1">
      <c r="B8" s="502" t="s">
        <v>14</v>
      </c>
      <c r="C8" s="41" t="s">
        <v>18</v>
      </c>
      <c r="D8" s="44" t="s">
        <v>268</v>
      </c>
    </row>
    <row r="9" spans="2:5" ht="106.5" customHeight="1">
      <c r="B9" s="503"/>
      <c r="C9" s="42" t="s">
        <v>19</v>
      </c>
      <c r="D9" s="45" t="s">
        <v>269</v>
      </c>
    </row>
    <row r="10" spans="2:5" ht="60">
      <c r="B10" s="503"/>
      <c r="C10" s="41" t="s">
        <v>20</v>
      </c>
      <c r="D10" s="45" t="s">
        <v>270</v>
      </c>
    </row>
    <row r="11" spans="2:5" ht="45">
      <c r="B11" s="503"/>
      <c r="C11" s="43" t="s">
        <v>21</v>
      </c>
      <c r="D11" s="46" t="s">
        <v>271</v>
      </c>
    </row>
    <row r="12" spans="2:5" ht="75">
      <c r="B12" s="503"/>
      <c r="C12" s="43" t="s">
        <v>22</v>
      </c>
      <c r="D12" s="46" t="s">
        <v>272</v>
      </c>
    </row>
    <row r="13" spans="2:5" ht="51.75" customHeight="1">
      <c r="B13" s="503"/>
      <c r="C13" s="43" t="s">
        <v>23</v>
      </c>
      <c r="D13" s="47" t="s">
        <v>273</v>
      </c>
    </row>
    <row r="14" spans="2:5" ht="48" customHeight="1">
      <c r="B14" s="503"/>
      <c r="C14" s="41" t="s">
        <v>274</v>
      </c>
    </row>
    <row r="15" spans="2:5" ht="39" customHeight="1">
      <c r="B15" s="504"/>
      <c r="C15" s="41" t="s">
        <v>275</v>
      </c>
    </row>
    <row r="16" spans="2:5" ht="39" customHeight="1">
      <c r="B16" s="505" t="s">
        <v>276</v>
      </c>
      <c r="C16" s="40" t="s">
        <v>129</v>
      </c>
    </row>
    <row r="17" spans="2:3">
      <c r="B17" s="506"/>
      <c r="C17" s="40" t="s">
        <v>277</v>
      </c>
    </row>
    <row r="18" spans="2:3">
      <c r="B18" s="506"/>
      <c r="C18" s="48" t="s">
        <v>131</v>
      </c>
    </row>
    <row r="19" spans="2:3">
      <c r="B19" s="506"/>
      <c r="C19" s="48" t="s">
        <v>132</v>
      </c>
    </row>
    <row r="20" spans="2:3">
      <c r="B20" s="506"/>
      <c r="C20" s="48" t="s">
        <v>278</v>
      </c>
    </row>
    <row r="21" spans="2:3">
      <c r="B21" s="506"/>
      <c r="C21" s="48"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J121"/>
  <sheetViews>
    <sheetView tabSelected="1" zoomScaleSheetLayoutView="70" workbookViewId="0">
      <selection activeCell="A39" sqref="A39:XFD42"/>
    </sheetView>
  </sheetViews>
  <sheetFormatPr baseColWidth="10" defaultColWidth="10.85546875" defaultRowHeight="15.75"/>
  <cols>
    <col min="1" max="1" width="3.28515625" style="91" customWidth="1"/>
    <col min="2" max="2" width="38.28515625" style="91" customWidth="1"/>
    <col min="3" max="3" width="15.28515625" style="91" bestFit="1" customWidth="1"/>
    <col min="4" max="8" width="10.85546875" style="91"/>
    <col min="9" max="9" width="17.85546875" style="91" customWidth="1"/>
    <col min="10" max="10" width="3.140625" style="91" customWidth="1"/>
    <col min="11" max="16384" width="10.85546875" style="91"/>
  </cols>
  <sheetData>
    <row r="1" spans="1:10">
      <c r="A1" s="92"/>
      <c r="B1" s="92"/>
      <c r="C1" s="92"/>
      <c r="D1" s="92"/>
      <c r="E1" s="92"/>
      <c r="F1" s="92"/>
      <c r="G1" s="92"/>
      <c r="H1" s="92"/>
      <c r="I1" s="92"/>
      <c r="J1" s="92"/>
    </row>
    <row r="2" spans="1:10">
      <c r="A2" s="92"/>
      <c r="B2" s="92"/>
      <c r="C2" s="92"/>
      <c r="D2" s="92"/>
      <c r="E2" s="92"/>
      <c r="F2" s="92"/>
      <c r="G2" s="92"/>
      <c r="H2" s="92"/>
      <c r="I2" s="92"/>
      <c r="J2" s="92"/>
    </row>
    <row r="3" spans="1:10">
      <c r="A3" s="92"/>
      <c r="B3" s="92"/>
      <c r="C3" s="92"/>
      <c r="D3" s="92"/>
      <c r="E3" s="92"/>
      <c r="F3" s="92"/>
      <c r="G3" s="92"/>
      <c r="H3" s="92"/>
      <c r="I3" s="92"/>
      <c r="J3" s="92"/>
    </row>
    <row r="4" spans="1:10" ht="24.75" customHeight="1">
      <c r="A4" s="158"/>
      <c r="B4" s="119"/>
      <c r="C4" s="119"/>
      <c r="D4" s="119"/>
      <c r="E4" s="119"/>
      <c r="F4" s="119"/>
      <c r="G4" s="119"/>
      <c r="H4" s="119"/>
      <c r="I4" s="119"/>
      <c r="J4" s="119"/>
    </row>
    <row r="5" spans="1:10" ht="3" customHeight="1">
      <c r="A5" s="118"/>
      <c r="B5" s="119"/>
      <c r="C5" s="119"/>
      <c r="D5" s="119"/>
      <c r="E5" s="119"/>
      <c r="F5" s="119"/>
      <c r="G5" s="119"/>
      <c r="H5" s="119"/>
      <c r="I5" s="119"/>
      <c r="J5" s="119"/>
    </row>
    <row r="6" spans="1:10" hidden="1">
      <c r="A6" s="118"/>
      <c r="B6" s="119"/>
      <c r="C6" s="119"/>
      <c r="D6" s="119"/>
      <c r="E6" s="119"/>
      <c r="F6" s="119"/>
      <c r="G6" s="119"/>
      <c r="H6" s="119"/>
      <c r="I6" s="119"/>
      <c r="J6" s="119"/>
    </row>
    <row r="7" spans="1:10" hidden="1">
      <c r="A7" s="118"/>
      <c r="B7" s="119"/>
      <c r="C7" s="119"/>
      <c r="D7" s="119"/>
      <c r="E7" s="119"/>
      <c r="F7" s="119"/>
      <c r="G7" s="119"/>
      <c r="H7" s="119"/>
      <c r="I7" s="119"/>
      <c r="J7" s="119"/>
    </row>
    <row r="8" spans="1:10" ht="15.75" hidden="1" customHeight="1">
      <c r="A8" s="118"/>
      <c r="B8" s="119"/>
      <c r="C8" s="119"/>
      <c r="D8" s="119"/>
      <c r="E8" s="119"/>
      <c r="F8" s="119"/>
      <c r="G8" s="119"/>
      <c r="H8" s="119"/>
      <c r="I8" s="119"/>
      <c r="J8" s="119"/>
    </row>
    <row r="9" spans="1:10" s="190" customFormat="1" ht="15" customHeight="1">
      <c r="A9" s="187"/>
      <c r="B9" s="261" t="s">
        <v>52</v>
      </c>
      <c r="C9" s="261"/>
      <c r="D9" s="261"/>
      <c r="E9" s="261"/>
      <c r="F9" s="261"/>
      <c r="G9" s="261"/>
      <c r="H9" s="261"/>
      <c r="I9" s="261"/>
      <c r="J9" s="188"/>
    </row>
    <row r="10" spans="1:10" s="190" customFormat="1" ht="30.75" customHeight="1" thickBot="1">
      <c r="A10" s="187"/>
      <c r="B10" s="262" t="s">
        <v>284</v>
      </c>
      <c r="C10" s="262"/>
      <c r="D10" s="262"/>
      <c r="E10" s="262"/>
      <c r="F10" s="262"/>
      <c r="G10" s="262"/>
      <c r="H10" s="262"/>
      <c r="I10" s="262"/>
      <c r="J10" s="191"/>
    </row>
    <row r="11" spans="1:10" s="190" customFormat="1" ht="60.75" customHeight="1" thickBot="1">
      <c r="A11" s="187"/>
      <c r="B11" s="121" t="s">
        <v>57</v>
      </c>
      <c r="C11" s="263" t="s">
        <v>58</v>
      </c>
      <c r="D11" s="264"/>
      <c r="E11" s="264"/>
      <c r="F11" s="264"/>
      <c r="G11" s="264"/>
      <c r="H11" s="264"/>
      <c r="I11" s="265"/>
      <c r="J11" s="192"/>
    </row>
    <row r="12" spans="1:10" s="190" customFormat="1" ht="21" customHeight="1">
      <c r="A12" s="187"/>
      <c r="B12" s="258" t="s">
        <v>60</v>
      </c>
      <c r="C12" s="249" t="s">
        <v>61</v>
      </c>
      <c r="D12" s="250"/>
      <c r="E12" s="250"/>
      <c r="F12" s="250"/>
      <c r="G12" s="250"/>
      <c r="H12" s="250"/>
      <c r="I12" s="251"/>
      <c r="J12" s="192"/>
    </row>
    <row r="13" spans="1:10" s="190" customFormat="1" ht="21" customHeight="1">
      <c r="A13" s="187"/>
      <c r="B13" s="259"/>
      <c r="C13" s="252"/>
      <c r="D13" s="253"/>
      <c r="E13" s="253"/>
      <c r="F13" s="253"/>
      <c r="G13" s="253"/>
      <c r="H13" s="253"/>
      <c r="I13" s="254"/>
      <c r="J13" s="192"/>
    </row>
    <row r="14" spans="1:10" s="190" customFormat="1" ht="21" customHeight="1" thickBot="1">
      <c r="A14" s="187"/>
      <c r="B14" s="260"/>
      <c r="C14" s="255"/>
      <c r="D14" s="256"/>
      <c r="E14" s="256"/>
      <c r="F14" s="256"/>
      <c r="G14" s="256"/>
      <c r="H14" s="256"/>
      <c r="I14" s="257"/>
      <c r="J14" s="192"/>
    </row>
    <row r="15" spans="1:10" s="190" customFormat="1" ht="50.25" customHeight="1" thickBot="1">
      <c r="A15" s="187"/>
      <c r="B15" s="122" t="s">
        <v>64</v>
      </c>
      <c r="C15" s="263" t="s">
        <v>65</v>
      </c>
      <c r="D15" s="264"/>
      <c r="E15" s="264"/>
      <c r="F15" s="264"/>
      <c r="G15" s="264"/>
      <c r="H15" s="264"/>
      <c r="I15" s="265"/>
      <c r="J15" s="192"/>
    </row>
    <row r="16" spans="1:10" s="190" customFormat="1" ht="15.75" customHeight="1">
      <c r="A16" s="187"/>
      <c r="B16" s="258" t="s">
        <v>67</v>
      </c>
      <c r="C16" s="249" t="s">
        <v>68</v>
      </c>
      <c r="D16" s="250"/>
      <c r="E16" s="250"/>
      <c r="F16" s="250"/>
      <c r="G16" s="250"/>
      <c r="H16" s="250"/>
      <c r="I16" s="251"/>
      <c r="J16" s="192"/>
    </row>
    <row r="17" spans="1:10" s="190" customFormat="1" ht="15.75" customHeight="1" thickBot="1">
      <c r="A17" s="187"/>
      <c r="B17" s="260"/>
      <c r="C17" s="255"/>
      <c r="D17" s="256"/>
      <c r="E17" s="256"/>
      <c r="F17" s="256"/>
      <c r="G17" s="256"/>
      <c r="H17" s="256"/>
      <c r="I17" s="257"/>
      <c r="J17" s="192"/>
    </row>
    <row r="18" spans="1:10" s="190" customFormat="1" ht="21" customHeight="1">
      <c r="A18" s="187"/>
      <c r="B18" s="258" t="s">
        <v>71</v>
      </c>
      <c r="C18" s="249" t="s">
        <v>72</v>
      </c>
      <c r="D18" s="250"/>
      <c r="E18" s="250"/>
      <c r="F18" s="250"/>
      <c r="G18" s="250"/>
      <c r="H18" s="250"/>
      <c r="I18" s="251"/>
      <c r="J18" s="192"/>
    </row>
    <row r="19" spans="1:10" s="190" customFormat="1" ht="21" customHeight="1">
      <c r="A19" s="187"/>
      <c r="B19" s="259"/>
      <c r="C19" s="252"/>
      <c r="D19" s="253"/>
      <c r="E19" s="253"/>
      <c r="F19" s="253"/>
      <c r="G19" s="253"/>
      <c r="H19" s="253"/>
      <c r="I19" s="254"/>
      <c r="J19" s="192"/>
    </row>
    <row r="20" spans="1:10" s="190" customFormat="1" ht="21" customHeight="1" thickBot="1">
      <c r="A20" s="187"/>
      <c r="B20" s="260"/>
      <c r="C20" s="255"/>
      <c r="D20" s="256"/>
      <c r="E20" s="256"/>
      <c r="F20" s="256"/>
      <c r="G20" s="256"/>
      <c r="H20" s="256"/>
      <c r="I20" s="257"/>
      <c r="J20" s="192"/>
    </row>
    <row r="21" spans="1:10" s="190" customFormat="1" ht="54.75" customHeight="1">
      <c r="A21" s="187"/>
      <c r="B21" s="258" t="s">
        <v>77</v>
      </c>
      <c r="C21" s="249" t="s">
        <v>78</v>
      </c>
      <c r="D21" s="250"/>
      <c r="E21" s="250"/>
      <c r="F21" s="250"/>
      <c r="G21" s="250"/>
      <c r="H21" s="250"/>
      <c r="I21" s="251"/>
      <c r="J21" s="192"/>
    </row>
    <row r="22" spans="1:10" s="190" customFormat="1" ht="54.75" customHeight="1">
      <c r="A22" s="187"/>
      <c r="B22" s="259"/>
      <c r="C22" s="252"/>
      <c r="D22" s="253"/>
      <c r="E22" s="253"/>
      <c r="F22" s="253"/>
      <c r="G22" s="253"/>
      <c r="H22" s="253"/>
      <c r="I22" s="254"/>
      <c r="J22" s="192"/>
    </row>
    <row r="23" spans="1:10" s="190" customFormat="1" ht="41.25" customHeight="1">
      <c r="A23" s="187"/>
      <c r="B23" s="259"/>
      <c r="C23" s="252"/>
      <c r="D23" s="253"/>
      <c r="E23" s="253"/>
      <c r="F23" s="253"/>
      <c r="G23" s="253"/>
      <c r="H23" s="253"/>
      <c r="I23" s="254"/>
      <c r="J23" s="192"/>
    </row>
    <row r="24" spans="1:10" s="190" customFormat="1" ht="80.25" customHeight="1" thickBot="1">
      <c r="A24" s="187"/>
      <c r="B24" s="260"/>
      <c r="C24" s="252"/>
      <c r="D24" s="253"/>
      <c r="E24" s="253"/>
      <c r="F24" s="253"/>
      <c r="G24" s="253"/>
      <c r="H24" s="253"/>
      <c r="I24" s="254"/>
      <c r="J24" s="192"/>
    </row>
    <row r="25" spans="1:10" s="190" customFormat="1" ht="36.75" customHeight="1" thickBot="1">
      <c r="A25" s="187"/>
      <c r="B25" s="193" t="s">
        <v>83</v>
      </c>
      <c r="C25" s="263" t="s">
        <v>84</v>
      </c>
      <c r="D25" s="264"/>
      <c r="E25" s="264"/>
      <c r="F25" s="264"/>
      <c r="G25" s="264"/>
      <c r="H25" s="264"/>
      <c r="I25" s="265"/>
      <c r="J25" s="192"/>
    </row>
    <row r="26" spans="1:10" s="190" customFormat="1" ht="14.25" customHeight="1">
      <c r="A26" s="187"/>
      <c r="B26" s="258" t="s">
        <v>85</v>
      </c>
      <c r="C26" s="249" t="s">
        <v>86</v>
      </c>
      <c r="D26" s="250"/>
      <c r="E26" s="250"/>
      <c r="F26" s="250"/>
      <c r="G26" s="250"/>
      <c r="H26" s="250"/>
      <c r="I26" s="251"/>
      <c r="J26" s="192"/>
    </row>
    <row r="27" spans="1:10" s="190" customFormat="1" ht="14.25" customHeight="1">
      <c r="A27" s="187"/>
      <c r="B27" s="259"/>
      <c r="C27" s="252"/>
      <c r="D27" s="253"/>
      <c r="E27" s="253"/>
      <c r="F27" s="253"/>
      <c r="G27" s="253"/>
      <c r="H27" s="253"/>
      <c r="I27" s="254"/>
      <c r="J27" s="192"/>
    </row>
    <row r="28" spans="1:10" s="190" customFormat="1" ht="14.25" customHeight="1">
      <c r="A28" s="187"/>
      <c r="B28" s="259"/>
      <c r="C28" s="252"/>
      <c r="D28" s="253"/>
      <c r="E28" s="253"/>
      <c r="F28" s="253"/>
      <c r="G28" s="253"/>
      <c r="H28" s="253"/>
      <c r="I28" s="254"/>
      <c r="J28" s="192"/>
    </row>
    <row r="29" spans="1:10" s="190" customFormat="1" ht="14.25" customHeight="1" thickBot="1">
      <c r="A29" s="187"/>
      <c r="B29" s="260"/>
      <c r="C29" s="255"/>
      <c r="D29" s="256"/>
      <c r="E29" s="256"/>
      <c r="F29" s="256"/>
      <c r="G29" s="256"/>
      <c r="H29" s="256"/>
      <c r="I29" s="257"/>
      <c r="J29" s="192"/>
    </row>
    <row r="30" spans="1:10" s="190" customFormat="1" ht="17.25" customHeight="1">
      <c r="A30" s="187"/>
      <c r="B30" s="269" t="s">
        <v>87</v>
      </c>
      <c r="C30" s="249" t="s">
        <v>88</v>
      </c>
      <c r="D30" s="250"/>
      <c r="E30" s="250"/>
      <c r="F30" s="250"/>
      <c r="G30" s="250"/>
      <c r="H30" s="250"/>
      <c r="I30" s="251"/>
      <c r="J30" s="192"/>
    </row>
    <row r="31" spans="1:10" s="190" customFormat="1" ht="17.25" customHeight="1" thickBot="1">
      <c r="A31" s="187"/>
      <c r="B31" s="270"/>
      <c r="C31" s="255"/>
      <c r="D31" s="256"/>
      <c r="E31" s="256"/>
      <c r="F31" s="256"/>
      <c r="G31" s="256"/>
      <c r="H31" s="256"/>
      <c r="I31" s="257"/>
      <c r="J31" s="192"/>
    </row>
    <row r="32" spans="1:10" s="190" customFormat="1" ht="48" thickBot="1">
      <c r="A32" s="187"/>
      <c r="B32" s="193" t="s">
        <v>89</v>
      </c>
      <c r="C32" s="266" t="s">
        <v>90</v>
      </c>
      <c r="D32" s="267"/>
      <c r="E32" s="267"/>
      <c r="F32" s="267"/>
      <c r="G32" s="267"/>
      <c r="H32" s="267"/>
      <c r="I32" s="268"/>
      <c r="J32" s="192"/>
    </row>
    <row r="33" spans="1:10" s="190" customFormat="1" ht="18" customHeight="1">
      <c r="A33" s="187"/>
      <c r="B33" s="258" t="s">
        <v>91</v>
      </c>
      <c r="C33" s="249" t="s">
        <v>92</v>
      </c>
      <c r="D33" s="250"/>
      <c r="E33" s="250"/>
      <c r="F33" s="250"/>
      <c r="G33" s="250"/>
      <c r="H33" s="250"/>
      <c r="I33" s="251"/>
      <c r="J33" s="192"/>
    </row>
    <row r="34" spans="1:10" s="190" customFormat="1" ht="18" customHeight="1">
      <c r="A34" s="187"/>
      <c r="B34" s="259"/>
      <c r="C34" s="252"/>
      <c r="D34" s="253"/>
      <c r="E34" s="253"/>
      <c r="F34" s="253"/>
      <c r="G34" s="253"/>
      <c r="H34" s="253"/>
      <c r="I34" s="254"/>
      <c r="J34" s="192"/>
    </row>
    <row r="35" spans="1:10" s="190" customFormat="1" ht="18" customHeight="1">
      <c r="A35" s="187"/>
      <c r="B35" s="259"/>
      <c r="C35" s="252"/>
      <c r="D35" s="253"/>
      <c r="E35" s="253"/>
      <c r="F35" s="253"/>
      <c r="G35" s="253"/>
      <c r="H35" s="253"/>
      <c r="I35" s="254"/>
      <c r="J35" s="192"/>
    </row>
    <row r="36" spans="1:10" s="190" customFormat="1" ht="18" customHeight="1" thickBot="1">
      <c r="A36" s="187"/>
      <c r="B36" s="260"/>
      <c r="C36" s="255"/>
      <c r="D36" s="256"/>
      <c r="E36" s="256"/>
      <c r="F36" s="256"/>
      <c r="G36" s="256"/>
      <c r="H36" s="256"/>
      <c r="I36" s="257"/>
      <c r="J36" s="192"/>
    </row>
    <row r="37" spans="1:10" s="190" customFormat="1" ht="36.75" customHeight="1" thickBot="1">
      <c r="A37" s="187"/>
      <c r="B37" s="193" t="s">
        <v>93</v>
      </c>
      <c r="C37" s="263" t="s">
        <v>94</v>
      </c>
      <c r="D37" s="264"/>
      <c r="E37" s="264"/>
      <c r="F37" s="264"/>
      <c r="G37" s="264"/>
      <c r="H37" s="264"/>
      <c r="I37" s="265"/>
      <c r="J37" s="192"/>
    </row>
    <row r="38" spans="1:10" s="190" customFormat="1" ht="31.5" customHeight="1" thickBot="1">
      <c r="A38" s="187"/>
      <c r="B38" s="122" t="s">
        <v>95</v>
      </c>
      <c r="C38" s="263" t="s">
        <v>96</v>
      </c>
      <c r="D38" s="264"/>
      <c r="E38" s="264"/>
      <c r="F38" s="264"/>
      <c r="G38" s="264"/>
      <c r="H38" s="264"/>
      <c r="I38" s="265"/>
      <c r="J38" s="192"/>
    </row>
    <row r="39" spans="1:10" s="190" customFormat="1" ht="18.75" customHeight="1">
      <c r="A39" s="187"/>
      <c r="B39" s="258" t="s">
        <v>97</v>
      </c>
      <c r="C39" s="249" t="s">
        <v>98</v>
      </c>
      <c r="D39" s="250"/>
      <c r="E39" s="250"/>
      <c r="F39" s="250"/>
      <c r="G39" s="250"/>
      <c r="H39" s="250"/>
      <c r="I39" s="251"/>
      <c r="J39" s="192"/>
    </row>
    <row r="40" spans="1:10" s="190" customFormat="1" ht="18.75" customHeight="1">
      <c r="A40" s="187"/>
      <c r="B40" s="259"/>
      <c r="C40" s="252"/>
      <c r="D40" s="253"/>
      <c r="E40" s="253"/>
      <c r="F40" s="253"/>
      <c r="G40" s="253"/>
      <c r="H40" s="253"/>
      <c r="I40" s="254"/>
      <c r="J40" s="192"/>
    </row>
    <row r="41" spans="1:10" s="190" customFormat="1" ht="18.75" customHeight="1">
      <c r="A41" s="187"/>
      <c r="B41" s="259"/>
      <c r="C41" s="252"/>
      <c r="D41" s="253"/>
      <c r="E41" s="253"/>
      <c r="F41" s="253"/>
      <c r="G41" s="253"/>
      <c r="H41" s="253"/>
      <c r="I41" s="254"/>
      <c r="J41" s="192"/>
    </row>
    <row r="42" spans="1:10" s="190" customFormat="1" ht="18.75" customHeight="1" thickBot="1">
      <c r="A42" s="187"/>
      <c r="B42" s="260"/>
      <c r="C42" s="255"/>
      <c r="D42" s="256"/>
      <c r="E42" s="256"/>
      <c r="F42" s="256"/>
      <c r="G42" s="256"/>
      <c r="H42" s="256"/>
      <c r="I42" s="257"/>
      <c r="J42" s="192"/>
    </row>
    <row r="43" spans="1:10" s="190" customFormat="1">
      <c r="A43" s="187"/>
      <c r="B43" s="194"/>
      <c r="C43" s="194"/>
      <c r="D43" s="194"/>
      <c r="E43" s="194"/>
      <c r="F43" s="194"/>
      <c r="G43" s="194"/>
      <c r="H43" s="194"/>
      <c r="I43" s="194"/>
      <c r="J43" s="194"/>
    </row>
    <row r="44" spans="1:10" s="190" customFormat="1">
      <c r="A44" s="187"/>
      <c r="B44" s="187"/>
      <c r="C44" s="187"/>
      <c r="D44" s="187"/>
      <c r="E44" s="187"/>
      <c r="F44" s="187"/>
      <c r="G44" s="187"/>
      <c r="H44" s="187"/>
      <c r="I44" s="187"/>
      <c r="J44" s="187"/>
    </row>
    <row r="45" spans="1:10" s="190" customFormat="1">
      <c r="A45" s="187"/>
      <c r="B45" s="187"/>
      <c r="C45" s="187"/>
      <c r="D45" s="187"/>
      <c r="E45" s="187"/>
      <c r="F45" s="187"/>
      <c r="G45" s="187"/>
      <c r="H45" s="187"/>
      <c r="I45" s="187"/>
      <c r="J45" s="187"/>
    </row>
    <row r="46" spans="1:10" s="190" customFormat="1">
      <c r="A46" s="187"/>
      <c r="B46" s="187"/>
      <c r="C46" s="187"/>
      <c r="D46" s="187"/>
      <c r="E46" s="187"/>
      <c r="F46" s="187"/>
      <c r="G46" s="187"/>
      <c r="H46" s="187"/>
      <c r="I46" s="187"/>
      <c r="J46" s="187"/>
    </row>
    <row r="47" spans="1:10" s="190" customFormat="1">
      <c r="A47" s="187"/>
      <c r="B47" s="187"/>
      <c r="C47" s="187"/>
      <c r="D47" s="187"/>
      <c r="E47" s="187"/>
      <c r="F47" s="187"/>
      <c r="G47" s="187"/>
      <c r="H47" s="187"/>
      <c r="I47" s="187"/>
      <c r="J47" s="187"/>
    </row>
    <row r="48" spans="1:10" s="190" customFormat="1">
      <c r="A48" s="187"/>
      <c r="B48" s="187"/>
      <c r="C48" s="187"/>
      <c r="D48" s="187"/>
      <c r="E48" s="187"/>
      <c r="F48" s="187"/>
      <c r="G48" s="187"/>
      <c r="H48" s="187"/>
      <c r="I48" s="187"/>
      <c r="J48" s="187"/>
    </row>
    <row r="49" spans="1:10" s="190" customFormat="1">
      <c r="A49" s="187"/>
      <c r="B49" s="187"/>
      <c r="C49" s="187"/>
      <c r="D49" s="187"/>
      <c r="E49" s="187"/>
      <c r="F49" s="187"/>
      <c r="G49" s="187"/>
      <c r="H49" s="187"/>
      <c r="I49" s="187"/>
      <c r="J49" s="187"/>
    </row>
    <row r="50" spans="1:10" s="190" customFormat="1">
      <c r="A50" s="187"/>
      <c r="B50" s="187"/>
      <c r="C50" s="187"/>
      <c r="D50" s="187"/>
      <c r="E50" s="187"/>
      <c r="F50" s="187"/>
      <c r="G50" s="187"/>
      <c r="H50" s="187"/>
      <c r="I50" s="187"/>
      <c r="J50" s="187"/>
    </row>
    <row r="51" spans="1:10" s="190" customFormat="1"/>
    <row r="52" spans="1:10" s="190" customFormat="1"/>
    <row r="53" spans="1:10" s="190" customFormat="1"/>
    <row r="54" spans="1:10" s="190" customFormat="1"/>
    <row r="55" spans="1:10" s="190" customFormat="1"/>
    <row r="56" spans="1:10" s="190" customFormat="1"/>
    <row r="57" spans="1:10" s="190" customFormat="1"/>
    <row r="58" spans="1:10" s="190" customFormat="1"/>
    <row r="59" spans="1:10" s="190" customFormat="1"/>
    <row r="60" spans="1:10" s="190" customFormat="1"/>
    <row r="61" spans="1:10" s="190" customFormat="1"/>
    <row r="62" spans="1:10" s="190" customFormat="1"/>
    <row r="63" spans="1:10" s="190" customFormat="1"/>
    <row r="64" spans="1:10" s="190" customFormat="1"/>
    <row r="65" s="190" customFormat="1"/>
    <row r="66" s="190" customFormat="1"/>
    <row r="67" s="190" customFormat="1"/>
    <row r="68" s="190" customFormat="1"/>
    <row r="69" s="190" customFormat="1"/>
    <row r="70" s="190" customFormat="1"/>
    <row r="71" s="190" customFormat="1"/>
    <row r="72" s="190" customFormat="1"/>
    <row r="73" s="190" customFormat="1"/>
    <row r="74" s="190" customFormat="1"/>
    <row r="75" s="190" customFormat="1"/>
    <row r="76" s="190" customFormat="1"/>
    <row r="77" s="190" customFormat="1"/>
    <row r="78" s="190" customFormat="1"/>
    <row r="79" s="190" customFormat="1"/>
    <row r="80" s="190" customFormat="1"/>
    <row r="81" s="190" customFormat="1"/>
    <row r="82" s="190" customFormat="1"/>
    <row r="83" s="190" customFormat="1"/>
    <row r="84" s="190" customFormat="1"/>
    <row r="85" s="190" customFormat="1"/>
    <row r="86" s="190" customFormat="1"/>
    <row r="87" s="190" customFormat="1"/>
    <row r="88" s="190" customFormat="1"/>
    <row r="89" s="190" customFormat="1"/>
    <row r="90" s="190" customFormat="1"/>
    <row r="91" s="190" customFormat="1"/>
    <row r="92" s="190" customFormat="1"/>
    <row r="93" s="190" customFormat="1"/>
    <row r="94" s="190" customFormat="1"/>
    <row r="95" s="190" customFormat="1"/>
    <row r="96" s="190" customForma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24">
    <mergeCell ref="B12:B14"/>
    <mergeCell ref="C25:I25"/>
    <mergeCell ref="C33:I36"/>
    <mergeCell ref="C30:I31"/>
    <mergeCell ref="C21:I24"/>
    <mergeCell ref="C26:I29"/>
    <mergeCell ref="C18:I20"/>
    <mergeCell ref="B33:B36"/>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K122"/>
  <sheetViews>
    <sheetView topLeftCell="A27" zoomScaleSheetLayoutView="70" workbookViewId="0">
      <selection activeCell="B11" sqref="B11:J31"/>
    </sheetView>
  </sheetViews>
  <sheetFormatPr baseColWidth="10" defaultColWidth="10.85546875" defaultRowHeight="15.75"/>
  <cols>
    <col min="1" max="1" width="3.42578125" style="91" customWidth="1"/>
    <col min="2" max="2" width="38.42578125" style="197" customWidth="1"/>
    <col min="3" max="3" width="15.28515625" style="202" customWidth="1"/>
    <col min="4" max="6" width="10.85546875" style="202"/>
    <col min="7" max="7" width="11.5703125" style="202" customWidth="1"/>
    <col min="8" max="9" width="10.85546875" style="202"/>
    <col min="10" max="10" width="17.85546875" style="202" customWidth="1"/>
    <col min="11" max="11" width="3.28515625" style="91" customWidth="1"/>
    <col min="12" max="16384" width="10.85546875" style="91"/>
  </cols>
  <sheetData>
    <row r="1" spans="1:11">
      <c r="A1" s="92"/>
    </row>
    <row r="2" spans="1:11">
      <c r="A2" s="92"/>
    </row>
    <row r="3" spans="1:11">
      <c r="A3" s="92"/>
    </row>
    <row r="4" spans="1:11" ht="24.75" customHeight="1">
      <c r="A4" s="92"/>
      <c r="K4" s="118"/>
    </row>
    <row r="5" spans="1:11" ht="3" customHeight="1">
      <c r="A5" s="92"/>
      <c r="K5" s="118"/>
    </row>
    <row r="6" spans="1:11" hidden="1">
      <c r="A6" s="92"/>
      <c r="K6" s="118"/>
    </row>
    <row r="7" spans="1:11" hidden="1">
      <c r="A7" s="92"/>
      <c r="B7" s="198"/>
      <c r="C7" s="119"/>
      <c r="D7" s="119"/>
      <c r="E7" s="119"/>
      <c r="F7" s="119"/>
      <c r="G7" s="119"/>
      <c r="H7" s="119"/>
      <c r="I7" s="119"/>
      <c r="J7" s="119"/>
      <c r="K7" s="118"/>
    </row>
    <row r="8" spans="1:11" hidden="1">
      <c r="A8" s="120"/>
      <c r="B8" s="198"/>
      <c r="C8" s="119"/>
      <c r="D8" s="119"/>
      <c r="E8" s="119"/>
      <c r="F8" s="119"/>
      <c r="G8" s="119"/>
      <c r="H8" s="119"/>
      <c r="I8" s="119"/>
      <c r="J8" s="119"/>
      <c r="K8" s="118"/>
    </row>
    <row r="9" spans="1:11" s="190" customFormat="1" ht="18">
      <c r="A9" s="189"/>
      <c r="B9" s="276" t="s">
        <v>52</v>
      </c>
      <c r="C9" s="276"/>
      <c r="D9" s="276"/>
      <c r="E9" s="276"/>
      <c r="F9" s="276"/>
      <c r="G9" s="276"/>
      <c r="H9" s="276"/>
      <c r="I9" s="276"/>
      <c r="J9" s="276"/>
      <c r="K9" s="187"/>
    </row>
    <row r="10" spans="1:11" s="190" customFormat="1" ht="21" thickBot="1">
      <c r="A10" s="189"/>
      <c r="B10" s="277" t="s">
        <v>283</v>
      </c>
      <c r="C10" s="277"/>
      <c r="D10" s="277"/>
      <c r="E10" s="277"/>
      <c r="F10" s="277"/>
      <c r="G10" s="277"/>
      <c r="H10" s="277"/>
      <c r="I10" s="277"/>
      <c r="J10" s="277"/>
      <c r="K10" s="187"/>
    </row>
    <row r="11" spans="1:11" s="190" customFormat="1" ht="23.25" customHeight="1">
      <c r="A11" s="189"/>
      <c r="B11" s="291" t="s">
        <v>51</v>
      </c>
      <c r="C11" s="292"/>
      <c r="D11" s="292"/>
      <c r="E11" s="292"/>
      <c r="F11" s="292"/>
      <c r="G11" s="292"/>
      <c r="H11" s="292"/>
      <c r="I11" s="292"/>
      <c r="J11" s="293"/>
      <c r="K11" s="187"/>
    </row>
    <row r="12" spans="1:11" s="190" customFormat="1" ht="21" customHeight="1">
      <c r="A12" s="189"/>
      <c r="B12" s="294"/>
      <c r="C12" s="295"/>
      <c r="D12" s="295"/>
      <c r="E12" s="295"/>
      <c r="F12" s="295"/>
      <c r="G12" s="295"/>
      <c r="H12" s="295"/>
      <c r="I12" s="295"/>
      <c r="J12" s="296"/>
      <c r="K12" s="187"/>
    </row>
    <row r="13" spans="1:11" s="190" customFormat="1" ht="47.25" customHeight="1" thickBot="1">
      <c r="A13" s="189"/>
      <c r="B13" s="294"/>
      <c r="C13" s="295"/>
      <c r="D13" s="295"/>
      <c r="E13" s="295"/>
      <c r="F13" s="295"/>
      <c r="G13" s="295"/>
      <c r="H13" s="295"/>
      <c r="I13" s="295"/>
      <c r="J13" s="296"/>
      <c r="K13" s="187"/>
    </row>
    <row r="14" spans="1:11" s="190" customFormat="1">
      <c r="A14" s="189"/>
      <c r="B14" s="199"/>
      <c r="C14" s="271" t="s">
        <v>53</v>
      </c>
      <c r="D14" s="272"/>
      <c r="E14" s="272"/>
      <c r="F14" s="273"/>
      <c r="G14" s="209" t="s">
        <v>54</v>
      </c>
      <c r="H14" s="203"/>
      <c r="I14" s="203"/>
      <c r="J14" s="204"/>
      <c r="K14" s="187"/>
    </row>
    <row r="15" spans="1:11" s="190" customFormat="1" ht="60" customHeight="1">
      <c r="A15" s="189"/>
      <c r="B15" s="199"/>
      <c r="C15" s="274" t="s">
        <v>55</v>
      </c>
      <c r="D15" s="275"/>
      <c r="E15" s="275"/>
      <c r="F15" s="275"/>
      <c r="G15" s="213">
        <v>5</v>
      </c>
      <c r="H15" s="203"/>
      <c r="I15" s="203"/>
      <c r="J15" s="204"/>
      <c r="K15" s="187"/>
    </row>
    <row r="16" spans="1:11" s="190" customFormat="1" ht="16.5" customHeight="1">
      <c r="A16" s="189"/>
      <c r="B16" s="199"/>
      <c r="C16" s="274" t="s">
        <v>56</v>
      </c>
      <c r="D16" s="275"/>
      <c r="E16" s="275"/>
      <c r="F16" s="275"/>
      <c r="G16" s="288">
        <v>4</v>
      </c>
      <c r="H16" s="203"/>
      <c r="I16" s="203"/>
      <c r="J16" s="204"/>
      <c r="K16" s="187"/>
    </row>
    <row r="17" spans="1:11" s="190" customFormat="1" ht="32.25" customHeight="1">
      <c r="A17" s="189"/>
      <c r="B17" s="199"/>
      <c r="C17" s="274"/>
      <c r="D17" s="275"/>
      <c r="E17" s="275"/>
      <c r="F17" s="275"/>
      <c r="G17" s="288"/>
      <c r="H17" s="203"/>
      <c r="I17" s="203"/>
      <c r="J17" s="204"/>
      <c r="K17" s="187"/>
    </row>
    <row r="18" spans="1:11" s="190" customFormat="1">
      <c r="A18" s="189"/>
      <c r="B18" s="199"/>
      <c r="C18" s="274" t="s">
        <v>59</v>
      </c>
      <c r="D18" s="275"/>
      <c r="E18" s="275"/>
      <c r="F18" s="275"/>
      <c r="G18" s="288">
        <v>3</v>
      </c>
      <c r="H18" s="203"/>
      <c r="I18" s="203"/>
      <c r="J18" s="204"/>
      <c r="K18" s="187"/>
    </row>
    <row r="19" spans="1:11" s="190" customFormat="1" ht="30" customHeight="1">
      <c r="A19" s="189"/>
      <c r="B19" s="199"/>
      <c r="C19" s="274"/>
      <c r="D19" s="275"/>
      <c r="E19" s="275"/>
      <c r="F19" s="275"/>
      <c r="G19" s="288"/>
      <c r="H19" s="203"/>
      <c r="I19" s="203"/>
      <c r="J19" s="204"/>
      <c r="K19" s="187"/>
    </row>
    <row r="20" spans="1:11" s="190" customFormat="1" ht="33.75" customHeight="1">
      <c r="A20" s="189"/>
      <c r="B20" s="199"/>
      <c r="C20" s="274" t="s">
        <v>62</v>
      </c>
      <c r="D20" s="275"/>
      <c r="E20" s="275"/>
      <c r="F20" s="275"/>
      <c r="G20" s="213">
        <v>2</v>
      </c>
      <c r="H20" s="203"/>
      <c r="I20" s="203"/>
      <c r="J20" s="204"/>
      <c r="K20" s="187"/>
    </row>
    <row r="21" spans="1:11" s="190" customFormat="1" ht="47.25" customHeight="1" thickBot="1">
      <c r="A21" s="189"/>
      <c r="B21" s="200"/>
      <c r="C21" s="289" t="s">
        <v>63</v>
      </c>
      <c r="D21" s="290"/>
      <c r="E21" s="290"/>
      <c r="F21" s="290"/>
      <c r="G21" s="214">
        <v>1</v>
      </c>
      <c r="H21" s="205"/>
      <c r="I21" s="205"/>
      <c r="J21" s="206"/>
      <c r="K21" s="187"/>
    </row>
    <row r="22" spans="1:11" s="197" customFormat="1" ht="42" customHeight="1" thickBot="1">
      <c r="A22" s="195"/>
      <c r="B22" s="283" t="s">
        <v>66</v>
      </c>
      <c r="C22" s="284"/>
      <c r="D22" s="284"/>
      <c r="E22" s="284"/>
      <c r="F22" s="284"/>
      <c r="G22" s="284"/>
      <c r="H22" s="284"/>
      <c r="I22" s="284"/>
      <c r="J22" s="285"/>
      <c r="K22" s="196"/>
    </row>
    <row r="23" spans="1:11" s="190" customFormat="1" ht="31.5">
      <c r="A23" s="189"/>
      <c r="B23" s="210" t="s">
        <v>69</v>
      </c>
      <c r="C23" s="286" t="s">
        <v>70</v>
      </c>
      <c r="D23" s="286"/>
      <c r="E23" s="286"/>
      <c r="F23" s="286"/>
      <c r="G23" s="286"/>
      <c r="H23" s="286"/>
      <c r="I23" s="286"/>
      <c r="J23" s="287"/>
      <c r="K23" s="187"/>
    </row>
    <row r="24" spans="1:11" s="190" customFormat="1" ht="2.25" customHeight="1">
      <c r="A24" s="189"/>
      <c r="B24" s="211"/>
      <c r="C24" s="279"/>
      <c r="D24" s="279"/>
      <c r="E24" s="279"/>
      <c r="F24" s="279"/>
      <c r="G24" s="279"/>
      <c r="H24" s="279"/>
      <c r="I24" s="279"/>
      <c r="J24" s="280"/>
      <c r="K24" s="187"/>
    </row>
    <row r="25" spans="1:11" s="190" customFormat="1">
      <c r="A25" s="189"/>
      <c r="B25" s="278" t="s">
        <v>73</v>
      </c>
      <c r="C25" s="279" t="s">
        <v>74</v>
      </c>
      <c r="D25" s="279"/>
      <c r="E25" s="279"/>
      <c r="F25" s="279"/>
      <c r="G25" s="279"/>
      <c r="H25" s="279"/>
      <c r="I25" s="279"/>
      <c r="J25" s="280"/>
      <c r="K25" s="187"/>
    </row>
    <row r="26" spans="1:11" s="190" customFormat="1" ht="32.25" customHeight="1">
      <c r="A26" s="189"/>
      <c r="B26" s="278"/>
      <c r="C26" s="279"/>
      <c r="D26" s="279"/>
      <c r="E26" s="279"/>
      <c r="F26" s="279"/>
      <c r="G26" s="279"/>
      <c r="H26" s="279"/>
      <c r="I26" s="279"/>
      <c r="J26" s="280"/>
      <c r="K26" s="187"/>
    </row>
    <row r="27" spans="1:11" s="190" customFormat="1" ht="63" customHeight="1">
      <c r="A27" s="189"/>
      <c r="B27" s="123" t="s">
        <v>75</v>
      </c>
      <c r="C27" s="279" t="s">
        <v>76</v>
      </c>
      <c r="D27" s="279"/>
      <c r="E27" s="279"/>
      <c r="F27" s="279"/>
      <c r="G27" s="279"/>
      <c r="H27" s="279"/>
      <c r="I27" s="279"/>
      <c r="J27" s="280"/>
      <c r="K27" s="187"/>
    </row>
    <row r="28" spans="1:11" s="190" customFormat="1" ht="31.5">
      <c r="A28" s="189"/>
      <c r="B28" s="211" t="s">
        <v>79</v>
      </c>
      <c r="C28" s="279" t="s">
        <v>80</v>
      </c>
      <c r="D28" s="279"/>
      <c r="E28" s="279"/>
      <c r="F28" s="279"/>
      <c r="G28" s="279"/>
      <c r="H28" s="279"/>
      <c r="I28" s="279"/>
      <c r="J28" s="280"/>
      <c r="K28" s="187"/>
    </row>
    <row r="29" spans="1:11" s="190" customFormat="1">
      <c r="A29" s="194"/>
      <c r="B29" s="211"/>
      <c r="C29" s="279"/>
      <c r="D29" s="279"/>
      <c r="E29" s="279"/>
      <c r="F29" s="279"/>
      <c r="G29" s="279"/>
      <c r="H29" s="279"/>
      <c r="I29" s="279"/>
      <c r="J29" s="280"/>
      <c r="K29" s="187"/>
    </row>
    <row r="30" spans="1:11" s="190" customFormat="1">
      <c r="A30" s="194"/>
      <c r="B30" s="211" t="s">
        <v>81</v>
      </c>
      <c r="C30" s="279" t="s">
        <v>82</v>
      </c>
      <c r="D30" s="279"/>
      <c r="E30" s="279"/>
      <c r="F30" s="279"/>
      <c r="G30" s="279"/>
      <c r="H30" s="279"/>
      <c r="I30" s="279"/>
      <c r="J30" s="280"/>
      <c r="K30" s="187"/>
    </row>
    <row r="31" spans="1:11" s="190" customFormat="1" ht="16.5" customHeight="1" thickBot="1">
      <c r="A31" s="194"/>
      <c r="B31" s="212"/>
      <c r="C31" s="281"/>
      <c r="D31" s="281"/>
      <c r="E31" s="281"/>
      <c r="F31" s="281"/>
      <c r="G31" s="281"/>
      <c r="H31" s="281"/>
      <c r="I31" s="281"/>
      <c r="J31" s="282"/>
      <c r="K31" s="187"/>
    </row>
    <row r="32" spans="1:11" s="190" customFormat="1">
      <c r="A32" s="194"/>
      <c r="B32" s="201"/>
      <c r="C32" s="207"/>
      <c r="D32" s="207"/>
      <c r="E32" s="207"/>
      <c r="F32" s="207"/>
      <c r="G32" s="207"/>
      <c r="H32" s="207"/>
      <c r="I32" s="207"/>
      <c r="J32" s="207"/>
      <c r="K32" s="187"/>
    </row>
    <row r="33" spans="1:11" s="190" customFormat="1" ht="48" customHeight="1">
      <c r="A33" s="194"/>
      <c r="B33" s="201"/>
      <c r="C33" s="207"/>
      <c r="D33" s="207"/>
      <c r="E33" s="207"/>
      <c r="F33" s="207"/>
      <c r="G33" s="207"/>
      <c r="H33" s="207"/>
      <c r="I33" s="207"/>
      <c r="J33" s="207"/>
      <c r="K33" s="187"/>
    </row>
    <row r="34" spans="1:11" s="190" customFormat="1" ht="15.75" customHeight="1">
      <c r="A34" s="194"/>
      <c r="B34" s="201"/>
      <c r="C34" s="207"/>
      <c r="D34" s="207"/>
      <c r="E34" s="207"/>
      <c r="F34" s="207"/>
      <c r="G34" s="207"/>
      <c r="H34" s="207"/>
      <c r="I34" s="207"/>
      <c r="J34" s="207"/>
      <c r="K34" s="187"/>
    </row>
    <row r="35" spans="1:11" s="190" customFormat="1">
      <c r="A35" s="194"/>
      <c r="B35" s="201"/>
      <c r="C35" s="207"/>
      <c r="D35" s="207"/>
      <c r="E35" s="207"/>
      <c r="F35" s="207"/>
      <c r="G35" s="207"/>
      <c r="H35" s="207"/>
      <c r="I35" s="207"/>
      <c r="J35" s="207"/>
      <c r="K35" s="187"/>
    </row>
    <row r="36" spans="1:11" s="190" customFormat="1">
      <c r="A36" s="194"/>
      <c r="B36" s="201"/>
      <c r="C36" s="207"/>
      <c r="D36" s="207"/>
      <c r="E36" s="207"/>
      <c r="F36" s="207"/>
      <c r="G36" s="207"/>
      <c r="H36" s="207"/>
      <c r="I36" s="207"/>
      <c r="J36" s="207"/>
      <c r="K36" s="187"/>
    </row>
    <row r="37" spans="1:11" s="190" customFormat="1">
      <c r="A37" s="194"/>
      <c r="B37" s="201"/>
      <c r="C37" s="207"/>
      <c r="D37" s="207"/>
      <c r="E37" s="207"/>
      <c r="F37" s="207"/>
      <c r="G37" s="207"/>
      <c r="H37" s="207"/>
      <c r="I37" s="207"/>
      <c r="J37" s="207"/>
      <c r="K37" s="187"/>
    </row>
    <row r="38" spans="1:11" s="190" customFormat="1" ht="32.25" customHeight="1">
      <c r="A38" s="194"/>
      <c r="B38" s="201"/>
      <c r="C38" s="207"/>
      <c r="D38" s="207"/>
      <c r="E38" s="207"/>
      <c r="F38" s="207"/>
      <c r="G38" s="207"/>
      <c r="H38" s="207"/>
      <c r="I38" s="207"/>
      <c r="J38" s="207"/>
      <c r="K38" s="187"/>
    </row>
    <row r="39" spans="1:11" s="190" customFormat="1" ht="16.5" customHeight="1">
      <c r="A39" s="194"/>
      <c r="B39" s="201"/>
      <c r="C39" s="207"/>
      <c r="D39" s="207"/>
      <c r="E39" s="207"/>
      <c r="F39" s="207"/>
      <c r="G39" s="207"/>
      <c r="H39" s="207"/>
      <c r="I39" s="207"/>
      <c r="J39" s="207"/>
      <c r="K39" s="187"/>
    </row>
    <row r="40" spans="1:11" s="190" customFormat="1" ht="15.75" customHeight="1">
      <c r="A40" s="194"/>
      <c r="B40" s="201"/>
      <c r="C40" s="207"/>
      <c r="D40" s="207"/>
      <c r="E40" s="207"/>
      <c r="F40" s="207"/>
      <c r="G40" s="207"/>
      <c r="H40" s="207"/>
      <c r="I40" s="207"/>
      <c r="J40" s="207"/>
      <c r="K40" s="187"/>
    </row>
    <row r="41" spans="1:11" s="190" customFormat="1">
      <c r="A41" s="187"/>
      <c r="B41" s="201"/>
      <c r="C41" s="207"/>
      <c r="D41" s="207"/>
      <c r="E41" s="207"/>
      <c r="F41" s="207"/>
      <c r="G41" s="207"/>
      <c r="H41" s="207"/>
      <c r="I41" s="207"/>
      <c r="J41" s="207"/>
      <c r="K41" s="187"/>
    </row>
    <row r="42" spans="1:11" s="190" customFormat="1">
      <c r="A42" s="187"/>
      <c r="B42" s="201"/>
      <c r="C42" s="207"/>
      <c r="D42" s="207"/>
      <c r="E42" s="207"/>
      <c r="F42" s="207"/>
      <c r="G42" s="207"/>
      <c r="H42" s="207"/>
      <c r="I42" s="207"/>
      <c r="J42" s="207"/>
      <c r="K42" s="187"/>
    </row>
    <row r="43" spans="1:11" s="190" customFormat="1">
      <c r="A43" s="187"/>
      <c r="B43" s="201"/>
      <c r="C43" s="207"/>
      <c r="D43" s="207"/>
      <c r="E43" s="207"/>
      <c r="F43" s="207"/>
      <c r="G43" s="207"/>
      <c r="H43" s="207"/>
      <c r="I43" s="207"/>
      <c r="J43" s="207"/>
      <c r="K43" s="187"/>
    </row>
    <row r="44" spans="1:11" s="190" customFormat="1">
      <c r="A44" s="187"/>
      <c r="B44" s="196"/>
      <c r="C44" s="208"/>
      <c r="D44" s="208"/>
      <c r="E44" s="208"/>
      <c r="F44" s="208"/>
      <c r="G44" s="208"/>
      <c r="H44" s="208"/>
      <c r="I44" s="208"/>
      <c r="J44" s="202"/>
      <c r="K44" s="187"/>
    </row>
    <row r="45" spans="1:11" s="190" customFormat="1">
      <c r="A45" s="187"/>
      <c r="B45" s="196"/>
      <c r="C45" s="208"/>
      <c r="D45" s="208"/>
      <c r="E45" s="208"/>
      <c r="F45" s="208"/>
      <c r="G45" s="208"/>
      <c r="H45" s="208"/>
      <c r="I45" s="208"/>
      <c r="J45" s="208"/>
      <c r="K45" s="187"/>
    </row>
    <row r="46" spans="1:11" s="190" customFormat="1">
      <c r="A46" s="187"/>
      <c r="B46" s="196"/>
      <c r="C46" s="208"/>
      <c r="D46" s="208"/>
      <c r="E46" s="208"/>
      <c r="F46" s="208"/>
      <c r="G46" s="208"/>
      <c r="H46" s="208"/>
      <c r="I46" s="208"/>
      <c r="J46" s="208"/>
      <c r="K46" s="187"/>
    </row>
    <row r="47" spans="1:11" s="190" customFormat="1">
      <c r="A47" s="187"/>
      <c r="B47" s="196"/>
      <c r="C47" s="208"/>
      <c r="D47" s="208"/>
      <c r="E47" s="208"/>
      <c r="F47" s="208"/>
      <c r="G47" s="208"/>
      <c r="H47" s="208"/>
      <c r="I47" s="208"/>
      <c r="J47" s="208"/>
      <c r="K47" s="187"/>
    </row>
    <row r="48" spans="1:11" s="190" customFormat="1">
      <c r="B48" s="196"/>
      <c r="C48" s="208"/>
      <c r="D48" s="208"/>
      <c r="E48" s="208"/>
      <c r="F48" s="208"/>
      <c r="G48" s="208"/>
      <c r="H48" s="208"/>
      <c r="I48" s="208"/>
      <c r="J48" s="208"/>
    </row>
    <row r="49" spans="2:10" s="190" customFormat="1">
      <c r="B49" s="196"/>
      <c r="C49" s="208"/>
      <c r="D49" s="208"/>
      <c r="E49" s="208"/>
      <c r="F49" s="208"/>
      <c r="G49" s="208"/>
      <c r="H49" s="208"/>
      <c r="I49" s="208"/>
      <c r="J49" s="208"/>
    </row>
    <row r="50" spans="2:10" s="190" customFormat="1">
      <c r="B50" s="196"/>
      <c r="C50" s="208"/>
      <c r="D50" s="208"/>
      <c r="E50" s="208"/>
      <c r="F50" s="208"/>
      <c r="G50" s="208"/>
      <c r="H50" s="208"/>
      <c r="I50" s="208"/>
      <c r="J50" s="208"/>
    </row>
    <row r="51" spans="2:10" s="190" customFormat="1">
      <c r="B51" s="197"/>
      <c r="C51" s="202"/>
      <c r="D51" s="202"/>
      <c r="E51" s="202"/>
      <c r="F51" s="202"/>
      <c r="G51" s="202"/>
      <c r="H51" s="202"/>
      <c r="I51" s="202"/>
      <c r="J51" s="202"/>
    </row>
    <row r="52" spans="2:10" s="190" customFormat="1">
      <c r="B52" s="197"/>
      <c r="C52" s="202"/>
      <c r="D52" s="202"/>
      <c r="E52" s="202"/>
      <c r="F52" s="202"/>
      <c r="G52" s="202"/>
      <c r="H52" s="202"/>
      <c r="I52" s="202"/>
      <c r="J52" s="202"/>
    </row>
    <row r="53" spans="2:10" s="190" customFormat="1">
      <c r="B53" s="197"/>
      <c r="C53" s="202"/>
      <c r="D53" s="202"/>
      <c r="E53" s="202"/>
      <c r="F53" s="202"/>
      <c r="G53" s="202"/>
      <c r="H53" s="202"/>
      <c r="I53" s="202"/>
      <c r="J53" s="202"/>
    </row>
    <row r="54" spans="2:10" s="190" customFormat="1">
      <c r="B54" s="197"/>
      <c r="C54" s="202"/>
      <c r="D54" s="202"/>
      <c r="E54" s="202"/>
      <c r="F54" s="202"/>
      <c r="G54" s="202"/>
      <c r="H54" s="202"/>
      <c r="I54" s="202"/>
      <c r="J54" s="202"/>
    </row>
    <row r="55" spans="2:10" s="190" customFormat="1">
      <c r="B55" s="197"/>
      <c r="C55" s="202"/>
      <c r="D55" s="202"/>
      <c r="E55" s="202"/>
      <c r="F55" s="202"/>
      <c r="G55" s="202"/>
      <c r="H55" s="202"/>
      <c r="I55" s="202"/>
      <c r="J55" s="202"/>
    </row>
    <row r="56" spans="2:10" s="190" customFormat="1">
      <c r="B56" s="197"/>
      <c r="C56" s="202"/>
      <c r="D56" s="202"/>
      <c r="E56" s="202"/>
      <c r="F56" s="202"/>
      <c r="G56" s="202"/>
      <c r="H56" s="202"/>
      <c r="I56" s="202"/>
      <c r="J56" s="202"/>
    </row>
    <row r="57" spans="2:10" s="190" customFormat="1">
      <c r="B57" s="197"/>
      <c r="C57" s="202"/>
      <c r="D57" s="202"/>
      <c r="E57" s="202"/>
      <c r="F57" s="202"/>
      <c r="G57" s="202"/>
      <c r="H57" s="202"/>
      <c r="I57" s="202"/>
      <c r="J57" s="202"/>
    </row>
    <row r="58" spans="2:10" s="190" customFormat="1">
      <c r="B58" s="197"/>
      <c r="C58" s="202"/>
      <c r="D58" s="202"/>
      <c r="E58" s="202"/>
      <c r="F58" s="202"/>
      <c r="G58" s="202"/>
      <c r="H58" s="202"/>
      <c r="I58" s="202"/>
      <c r="J58" s="202"/>
    </row>
    <row r="59" spans="2:10" s="190" customFormat="1">
      <c r="B59" s="197"/>
      <c r="C59" s="202"/>
      <c r="D59" s="202"/>
      <c r="E59" s="202"/>
      <c r="F59" s="202"/>
      <c r="G59" s="202"/>
      <c r="H59" s="202"/>
      <c r="I59" s="202"/>
      <c r="J59" s="202"/>
    </row>
    <row r="60" spans="2:10" s="190" customFormat="1">
      <c r="B60" s="197"/>
      <c r="C60" s="202"/>
      <c r="D60" s="202"/>
      <c r="E60" s="202"/>
      <c r="F60" s="202"/>
      <c r="G60" s="202"/>
      <c r="H60" s="202"/>
      <c r="I60" s="202"/>
      <c r="J60" s="202"/>
    </row>
    <row r="61" spans="2:10" s="190" customFormat="1">
      <c r="B61" s="197"/>
      <c r="C61" s="202"/>
      <c r="D61" s="202"/>
      <c r="E61" s="202"/>
      <c r="F61" s="202"/>
      <c r="G61" s="202"/>
      <c r="H61" s="202"/>
      <c r="I61" s="202"/>
      <c r="J61" s="202"/>
    </row>
    <row r="62" spans="2:10" s="190" customFormat="1">
      <c r="B62" s="197"/>
      <c r="C62" s="202"/>
      <c r="D62" s="202"/>
      <c r="E62" s="202"/>
      <c r="F62" s="202"/>
      <c r="G62" s="202"/>
      <c r="H62" s="202"/>
      <c r="I62" s="202"/>
      <c r="J62" s="202"/>
    </row>
    <row r="63" spans="2:10" s="190" customFormat="1">
      <c r="B63" s="197"/>
      <c r="C63" s="202"/>
      <c r="D63" s="202"/>
      <c r="E63" s="202"/>
      <c r="F63" s="202"/>
      <c r="G63" s="202"/>
      <c r="H63" s="202"/>
      <c r="I63" s="202"/>
      <c r="J63" s="202"/>
    </row>
    <row r="64" spans="2:10" s="190" customFormat="1">
      <c r="B64" s="197"/>
      <c r="C64" s="202"/>
      <c r="D64" s="202"/>
      <c r="E64" s="202"/>
      <c r="F64" s="202"/>
      <c r="G64" s="202"/>
      <c r="H64" s="202"/>
      <c r="I64" s="202"/>
      <c r="J64" s="202"/>
    </row>
    <row r="65" spans="2:10" s="190" customFormat="1">
      <c r="B65" s="197"/>
      <c r="C65" s="202"/>
      <c r="D65" s="202"/>
      <c r="E65" s="202"/>
      <c r="F65" s="202"/>
      <c r="G65" s="202"/>
      <c r="H65" s="202"/>
      <c r="I65" s="202"/>
      <c r="J65" s="202"/>
    </row>
    <row r="66" spans="2:10" s="190" customFormat="1">
      <c r="B66" s="197"/>
      <c r="C66" s="202"/>
      <c r="D66" s="202"/>
      <c r="E66" s="202"/>
      <c r="F66" s="202"/>
      <c r="G66" s="202"/>
      <c r="H66" s="202"/>
      <c r="I66" s="202"/>
      <c r="J66" s="202"/>
    </row>
    <row r="67" spans="2:10" s="190" customFormat="1">
      <c r="B67" s="197"/>
      <c r="C67" s="202"/>
      <c r="D67" s="202"/>
      <c r="E67" s="202"/>
      <c r="F67" s="202"/>
      <c r="G67" s="202"/>
      <c r="H67" s="202"/>
      <c r="I67" s="202"/>
      <c r="J67" s="202"/>
    </row>
    <row r="68" spans="2:10" s="190" customFormat="1">
      <c r="B68" s="197"/>
      <c r="C68" s="202"/>
      <c r="D68" s="202"/>
      <c r="E68" s="202"/>
      <c r="F68" s="202"/>
      <c r="G68" s="202"/>
      <c r="H68" s="202"/>
      <c r="I68" s="202"/>
      <c r="J68" s="202"/>
    </row>
    <row r="69" spans="2:10" s="190" customFormat="1">
      <c r="B69" s="197"/>
      <c r="C69" s="202"/>
      <c r="D69" s="202"/>
      <c r="E69" s="202"/>
      <c r="F69" s="202"/>
      <c r="G69" s="202"/>
      <c r="H69" s="202"/>
      <c r="I69" s="202"/>
      <c r="J69" s="202"/>
    </row>
    <row r="70" spans="2:10" s="190" customFormat="1">
      <c r="B70" s="197"/>
      <c r="C70" s="202"/>
      <c r="D70" s="202"/>
      <c r="E70" s="202"/>
      <c r="F70" s="202"/>
      <c r="G70" s="202"/>
      <c r="H70" s="202"/>
      <c r="I70" s="202"/>
      <c r="J70" s="202"/>
    </row>
    <row r="71" spans="2:10" s="190" customFormat="1">
      <c r="B71" s="197"/>
      <c r="C71" s="202"/>
      <c r="D71" s="202"/>
      <c r="E71" s="202"/>
      <c r="F71" s="202"/>
      <c r="G71" s="202"/>
      <c r="H71" s="202"/>
      <c r="I71" s="202"/>
      <c r="J71" s="202"/>
    </row>
    <row r="72" spans="2:10" s="190" customFormat="1">
      <c r="B72" s="197"/>
      <c r="C72" s="202"/>
      <c r="D72" s="202"/>
      <c r="E72" s="202"/>
      <c r="F72" s="202"/>
      <c r="G72" s="202"/>
      <c r="H72" s="202"/>
      <c r="I72" s="202"/>
      <c r="J72" s="202"/>
    </row>
    <row r="73" spans="2:10" s="190" customFormat="1">
      <c r="B73" s="197"/>
      <c r="C73" s="202"/>
      <c r="D73" s="202"/>
      <c r="E73" s="202"/>
      <c r="F73" s="202"/>
      <c r="G73" s="202"/>
      <c r="H73" s="202"/>
      <c r="I73" s="202"/>
      <c r="J73" s="202"/>
    </row>
    <row r="74" spans="2:10" s="190" customFormat="1">
      <c r="B74" s="197"/>
      <c r="C74" s="202"/>
      <c r="D74" s="202"/>
      <c r="E74" s="202"/>
      <c r="F74" s="202"/>
      <c r="G74" s="202"/>
      <c r="H74" s="202"/>
      <c r="I74" s="202"/>
      <c r="J74" s="202"/>
    </row>
    <row r="75" spans="2:10" s="190" customFormat="1">
      <c r="B75" s="197"/>
      <c r="C75" s="202"/>
      <c r="D75" s="202"/>
      <c r="E75" s="202"/>
      <c r="F75" s="202"/>
      <c r="G75" s="202"/>
      <c r="H75" s="202"/>
      <c r="I75" s="202"/>
      <c r="J75" s="202"/>
    </row>
    <row r="76" spans="2:10" s="190" customFormat="1">
      <c r="B76" s="197"/>
      <c r="C76" s="202"/>
      <c r="D76" s="202"/>
      <c r="E76" s="202"/>
      <c r="F76" s="202"/>
      <c r="G76" s="202"/>
      <c r="H76" s="202"/>
      <c r="I76" s="202"/>
      <c r="J76" s="202"/>
    </row>
    <row r="77" spans="2:10" s="190" customFormat="1">
      <c r="B77" s="197"/>
      <c r="C77" s="202"/>
      <c r="D77" s="202"/>
      <c r="E77" s="202"/>
      <c r="F77" s="202"/>
      <c r="G77" s="202"/>
      <c r="H77" s="202"/>
      <c r="I77" s="202"/>
      <c r="J77" s="202"/>
    </row>
    <row r="78" spans="2:10" s="190" customFormat="1">
      <c r="B78" s="197"/>
      <c r="C78" s="202"/>
      <c r="D78" s="202"/>
      <c r="E78" s="202"/>
      <c r="F78" s="202"/>
      <c r="G78" s="202"/>
      <c r="H78" s="202"/>
      <c r="I78" s="202"/>
      <c r="J78" s="202"/>
    </row>
    <row r="79" spans="2:10" s="190" customFormat="1">
      <c r="B79" s="197"/>
      <c r="C79" s="202"/>
      <c r="D79" s="202"/>
      <c r="E79" s="202"/>
      <c r="F79" s="202"/>
      <c r="G79" s="202"/>
      <c r="H79" s="202"/>
      <c r="I79" s="202"/>
      <c r="J79" s="202"/>
    </row>
    <row r="80" spans="2:10" s="190" customFormat="1">
      <c r="B80" s="197"/>
      <c r="C80" s="202"/>
      <c r="D80" s="202"/>
      <c r="E80" s="202"/>
      <c r="F80" s="202"/>
      <c r="G80" s="202"/>
      <c r="H80" s="202"/>
      <c r="I80" s="202"/>
      <c r="J80" s="202"/>
    </row>
    <row r="81" spans="2:10" s="190" customFormat="1">
      <c r="B81" s="197"/>
      <c r="C81" s="202"/>
      <c r="D81" s="202"/>
      <c r="E81" s="202"/>
      <c r="F81" s="202"/>
      <c r="G81" s="202"/>
      <c r="H81" s="202"/>
      <c r="I81" s="202"/>
      <c r="J81" s="202"/>
    </row>
    <row r="82" spans="2:10" s="190" customFormat="1">
      <c r="B82" s="197"/>
      <c r="C82" s="202"/>
      <c r="D82" s="202"/>
      <c r="E82" s="202"/>
      <c r="F82" s="202"/>
      <c r="G82" s="202"/>
      <c r="H82" s="202"/>
      <c r="I82" s="202"/>
      <c r="J82" s="202"/>
    </row>
    <row r="83" spans="2:10" s="190" customFormat="1">
      <c r="B83" s="197"/>
      <c r="C83" s="202"/>
      <c r="D83" s="202"/>
      <c r="E83" s="202"/>
      <c r="F83" s="202"/>
      <c r="G83" s="202"/>
      <c r="H83" s="202"/>
      <c r="I83" s="202"/>
      <c r="J83" s="202"/>
    </row>
    <row r="84" spans="2:10" s="190" customFormat="1">
      <c r="B84" s="197"/>
      <c r="C84" s="202"/>
      <c r="D84" s="202"/>
      <c r="E84" s="202"/>
      <c r="F84" s="202"/>
      <c r="G84" s="202"/>
      <c r="H84" s="202"/>
      <c r="I84" s="202"/>
      <c r="J84" s="202"/>
    </row>
    <row r="85" spans="2:10" s="190" customFormat="1">
      <c r="B85" s="197"/>
      <c r="C85" s="202"/>
      <c r="D85" s="202"/>
      <c r="E85" s="202"/>
      <c r="F85" s="202"/>
      <c r="G85" s="202"/>
      <c r="H85" s="202"/>
      <c r="I85" s="202"/>
      <c r="J85" s="202"/>
    </row>
    <row r="86" spans="2:10" s="190" customFormat="1">
      <c r="B86" s="197"/>
      <c r="C86" s="202"/>
      <c r="D86" s="202"/>
      <c r="E86" s="202"/>
      <c r="F86" s="202"/>
      <c r="G86" s="202"/>
      <c r="H86" s="202"/>
      <c r="I86" s="202"/>
      <c r="J86" s="202"/>
    </row>
    <row r="87" spans="2:10" s="190" customFormat="1">
      <c r="B87" s="197"/>
      <c r="C87" s="202"/>
      <c r="D87" s="202"/>
      <c r="E87" s="202"/>
      <c r="F87" s="202"/>
      <c r="G87" s="202"/>
      <c r="H87" s="202"/>
      <c r="I87" s="202"/>
      <c r="J87" s="202"/>
    </row>
    <row r="88" spans="2:10" s="190" customFormat="1">
      <c r="B88" s="197"/>
      <c r="C88" s="202"/>
      <c r="D88" s="202"/>
      <c r="E88" s="202"/>
      <c r="F88" s="202"/>
      <c r="G88" s="202"/>
      <c r="H88" s="202"/>
      <c r="I88" s="202"/>
      <c r="J88" s="202"/>
    </row>
    <row r="89" spans="2:10" s="190" customFormat="1">
      <c r="B89" s="197"/>
      <c r="C89" s="202"/>
      <c r="D89" s="202"/>
      <c r="E89" s="202"/>
      <c r="F89" s="202"/>
      <c r="G89" s="202"/>
      <c r="H89" s="202"/>
      <c r="I89" s="202"/>
      <c r="J89" s="202"/>
    </row>
    <row r="90" spans="2:10" s="190" customFormat="1">
      <c r="B90" s="197"/>
      <c r="C90" s="202"/>
      <c r="D90" s="202"/>
      <c r="E90" s="202"/>
      <c r="F90" s="202"/>
      <c r="G90" s="202"/>
      <c r="H90" s="202"/>
      <c r="I90" s="202"/>
      <c r="J90" s="202"/>
    </row>
    <row r="91" spans="2:10" s="190" customFormat="1">
      <c r="B91" s="197"/>
      <c r="C91" s="202"/>
      <c r="D91" s="202"/>
      <c r="E91" s="202"/>
      <c r="F91" s="202"/>
      <c r="G91" s="202"/>
      <c r="H91" s="202"/>
      <c r="I91" s="202"/>
      <c r="J91" s="202"/>
    </row>
    <row r="92" spans="2:10" s="190" customFormat="1">
      <c r="B92" s="197"/>
      <c r="C92" s="202"/>
      <c r="D92" s="202"/>
      <c r="E92" s="202"/>
      <c r="F92" s="202"/>
      <c r="G92" s="202"/>
      <c r="H92" s="202"/>
      <c r="I92" s="202"/>
      <c r="J92" s="202"/>
    </row>
    <row r="93" spans="2:10" s="190" customFormat="1">
      <c r="B93" s="197"/>
      <c r="C93" s="202"/>
      <c r="D93" s="202"/>
      <c r="E93" s="202"/>
      <c r="F93" s="202"/>
      <c r="G93" s="202"/>
      <c r="H93" s="202"/>
      <c r="I93" s="202"/>
      <c r="J93" s="202"/>
    </row>
    <row r="94" spans="2:10" s="190" customFormat="1">
      <c r="B94" s="197"/>
      <c r="C94" s="202"/>
      <c r="D94" s="202"/>
      <c r="E94" s="202"/>
      <c r="F94" s="202"/>
      <c r="G94" s="202"/>
      <c r="H94" s="202"/>
      <c r="I94" s="202"/>
      <c r="J94" s="202"/>
    </row>
    <row r="95" spans="2:10" s="190" customFormat="1">
      <c r="B95" s="197"/>
      <c r="C95" s="202"/>
      <c r="D95" s="202"/>
      <c r="E95" s="202"/>
      <c r="F95" s="202"/>
      <c r="G95" s="202"/>
      <c r="H95" s="202"/>
      <c r="I95" s="202"/>
      <c r="J95" s="202"/>
    </row>
    <row r="96" spans="2:10" s="190" customFormat="1">
      <c r="B96" s="197"/>
      <c r="C96" s="202"/>
      <c r="D96" s="202"/>
      <c r="E96" s="202"/>
      <c r="F96" s="202"/>
      <c r="G96" s="202"/>
      <c r="H96" s="202"/>
      <c r="I96" s="202"/>
      <c r="J96" s="202"/>
    </row>
    <row r="97" spans="2:10" s="190" customFormat="1">
      <c r="B97" s="197"/>
      <c r="C97" s="202"/>
      <c r="D97" s="202"/>
      <c r="E97" s="202"/>
      <c r="F97" s="202"/>
      <c r="G97" s="202"/>
      <c r="H97" s="202"/>
      <c r="I97" s="202"/>
      <c r="J97" s="202"/>
    </row>
    <row r="98" spans="2:10" ht="15" customHeight="1"/>
    <row r="99" spans="2:10" ht="15" customHeight="1"/>
    <row r="100" spans="2:10" ht="15" customHeight="1"/>
    <row r="101" spans="2:10" ht="15" customHeight="1"/>
    <row r="102" spans="2:10" ht="15" customHeight="1"/>
    <row r="103" spans="2:10" ht="15" customHeight="1"/>
    <row r="104" spans="2:10" ht="15" customHeight="1"/>
    <row r="105" spans="2:10" ht="15" customHeight="1"/>
    <row r="106" spans="2:10" ht="15" customHeight="1"/>
    <row r="107" spans="2:10" ht="15" customHeight="1"/>
    <row r="108" spans="2:10" ht="15" customHeight="1"/>
    <row r="109" spans="2:10" ht="15" customHeight="1"/>
    <row r="110" spans="2:10" ht="15" customHeight="1"/>
    <row r="111" spans="2:10" ht="15" customHeight="1"/>
    <row r="112" spans="2:1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mergeCells count="18">
    <mergeCell ref="C28:J29"/>
    <mergeCell ref="C30:J31"/>
    <mergeCell ref="B22:J22"/>
    <mergeCell ref="C23:J24"/>
    <mergeCell ref="C25:J26"/>
    <mergeCell ref="C27:J27"/>
    <mergeCell ref="C14:F14"/>
    <mergeCell ref="C15:F15"/>
    <mergeCell ref="B9:J9"/>
    <mergeCell ref="B10:J10"/>
    <mergeCell ref="B25:B26"/>
    <mergeCell ref="C16:F17"/>
    <mergeCell ref="G16:G17"/>
    <mergeCell ref="C18:F19"/>
    <mergeCell ref="G18:G19"/>
    <mergeCell ref="C20:F20"/>
    <mergeCell ref="C21:F21"/>
    <mergeCell ref="B11:J13"/>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dimension ref="A1:U42"/>
  <sheetViews>
    <sheetView zoomScale="10" zoomScaleNormal="10" zoomScaleSheetLayoutView="40" zoomScalePageLayoutView="50" workbookViewId="0">
      <selection activeCell="J18" sqref="J18:J22"/>
    </sheetView>
  </sheetViews>
  <sheetFormatPr baseColWidth="10" defaultColWidth="10.85546875" defaultRowHeight="18.75"/>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21" ht="36.75" customHeight="1" thickBot="1">
      <c r="A1" s="124"/>
      <c r="B1" s="125"/>
      <c r="C1" s="126"/>
      <c r="D1" s="126"/>
      <c r="E1" s="126"/>
      <c r="F1" s="307"/>
      <c r="G1" s="159"/>
      <c r="H1" s="303"/>
      <c r="I1" s="160"/>
      <c r="J1" s="160"/>
      <c r="K1" s="126"/>
      <c r="L1" s="126"/>
      <c r="M1" s="126"/>
      <c r="N1" s="126"/>
      <c r="O1" s="126"/>
      <c r="P1" s="127"/>
      <c r="Q1" s="126"/>
      <c r="R1" s="126"/>
      <c r="S1" s="124"/>
      <c r="T1" s="124"/>
      <c r="U1" s="124"/>
    </row>
    <row r="2" spans="1:21" ht="7.5" hidden="1" customHeight="1">
      <c r="A2" s="124"/>
      <c r="B2" s="125"/>
      <c r="C2" s="126"/>
      <c r="D2" s="126"/>
      <c r="E2" s="126"/>
      <c r="F2" s="308"/>
      <c r="G2" s="161"/>
      <c r="H2" s="303"/>
      <c r="I2" s="160"/>
      <c r="J2" s="160"/>
      <c r="K2" s="126"/>
      <c r="L2" s="126"/>
      <c r="M2" s="126"/>
      <c r="N2" s="126"/>
      <c r="O2" s="126"/>
      <c r="P2" s="127"/>
      <c r="Q2" s="126"/>
      <c r="R2" s="126"/>
      <c r="S2" s="124"/>
      <c r="T2" s="124"/>
      <c r="U2" s="124"/>
    </row>
    <row r="3" spans="1:21" ht="27" hidden="1" thickBot="1">
      <c r="A3" s="124"/>
      <c r="B3" s="125"/>
      <c r="C3" s="126"/>
      <c r="D3" s="126"/>
      <c r="E3" s="126"/>
      <c r="F3" s="126"/>
      <c r="G3" s="126"/>
      <c r="H3" s="126"/>
      <c r="I3" s="126"/>
      <c r="J3" s="126"/>
      <c r="K3" s="126"/>
      <c r="L3" s="126"/>
      <c r="M3" s="126"/>
      <c r="N3" s="126"/>
      <c r="O3" s="126"/>
      <c r="P3" s="127"/>
      <c r="Q3" s="126"/>
      <c r="R3" s="126"/>
      <c r="S3" s="124"/>
      <c r="T3" s="124"/>
      <c r="U3" s="124"/>
    </row>
    <row r="4" spans="1:21" ht="64.5" customHeight="1" thickBot="1">
      <c r="A4" s="124"/>
      <c r="B4" s="313" t="s">
        <v>99</v>
      </c>
      <c r="C4" s="314"/>
      <c r="D4" s="314"/>
      <c r="E4" s="314"/>
      <c r="F4" s="314"/>
      <c r="G4" s="314"/>
      <c r="H4" s="314"/>
      <c r="I4" s="314"/>
      <c r="J4" s="314"/>
      <c r="K4" s="314"/>
      <c r="L4" s="314"/>
      <c r="M4" s="314"/>
      <c r="N4" s="314"/>
      <c r="O4" s="314"/>
      <c r="P4" s="314"/>
      <c r="Q4" s="314"/>
      <c r="R4" s="315"/>
      <c r="S4" s="124"/>
      <c r="T4" s="124"/>
      <c r="U4" s="124"/>
    </row>
    <row r="5" spans="1:21" ht="35.25" customHeight="1" thickBot="1">
      <c r="A5" s="124"/>
      <c r="B5" s="309" t="s">
        <v>100</v>
      </c>
      <c r="C5" s="304"/>
      <c r="D5" s="304"/>
      <c r="E5" s="304"/>
      <c r="F5" s="304"/>
      <c r="G5" s="304"/>
      <c r="H5" s="305"/>
      <c r="I5" s="174"/>
      <c r="J5" s="174"/>
      <c r="K5" s="304"/>
      <c r="L5" s="304"/>
      <c r="M5" s="304"/>
      <c r="N5" s="305"/>
      <c r="O5" s="309" t="s">
        <v>101</v>
      </c>
      <c r="P5" s="310"/>
      <c r="Q5" s="310"/>
      <c r="R5" s="311"/>
      <c r="S5" s="124"/>
      <c r="T5" s="124"/>
      <c r="U5" s="124"/>
    </row>
    <row r="6" spans="1:21" s="56" customFormat="1" ht="56.25" customHeight="1" thickBot="1">
      <c r="A6" s="124"/>
      <c r="B6" s="316" t="s">
        <v>17</v>
      </c>
      <c r="C6" s="317" t="s">
        <v>102</v>
      </c>
      <c r="D6" s="306" t="s">
        <v>103</v>
      </c>
      <c r="E6" s="306" t="s">
        <v>104</v>
      </c>
      <c r="F6" s="306" t="s">
        <v>105</v>
      </c>
      <c r="G6" s="306" t="s">
        <v>71</v>
      </c>
      <c r="H6" s="297" t="s">
        <v>106</v>
      </c>
      <c r="I6" s="298"/>
      <c r="J6" s="377" t="s">
        <v>107</v>
      </c>
      <c r="K6" s="378"/>
      <c r="L6" s="378"/>
      <c r="M6" s="378"/>
      <c r="N6" s="379"/>
      <c r="O6" s="306" t="s">
        <v>108</v>
      </c>
      <c r="P6" s="312" t="s">
        <v>109</v>
      </c>
      <c r="Q6" s="306" t="s">
        <v>97</v>
      </c>
      <c r="R6" s="306"/>
      <c r="S6" s="124"/>
      <c r="T6" s="124"/>
      <c r="U6" s="124"/>
    </row>
    <row r="7" spans="1:21" s="57" customFormat="1" ht="129" customHeight="1" thickBot="1">
      <c r="A7" s="124"/>
      <c r="B7" s="316"/>
      <c r="C7" s="318"/>
      <c r="D7" s="306"/>
      <c r="E7" s="306"/>
      <c r="F7" s="306"/>
      <c r="G7" s="306"/>
      <c r="H7" s="299"/>
      <c r="I7" s="300"/>
      <c r="J7" s="175" t="s">
        <v>110</v>
      </c>
      <c r="K7" s="175" t="s">
        <v>111</v>
      </c>
      <c r="L7" s="175" t="s">
        <v>112</v>
      </c>
      <c r="M7" s="175" t="s">
        <v>113</v>
      </c>
      <c r="N7" s="175" t="s">
        <v>114</v>
      </c>
      <c r="O7" s="306"/>
      <c r="P7" s="312"/>
      <c r="Q7" s="128" t="s">
        <v>115</v>
      </c>
      <c r="R7" s="128" t="s">
        <v>116</v>
      </c>
      <c r="S7" s="124"/>
      <c r="T7" s="124"/>
      <c r="U7" s="124"/>
    </row>
    <row r="8" spans="1:21" ht="46.5" customHeight="1">
      <c r="A8" s="124"/>
      <c r="B8" s="367">
        <v>1</v>
      </c>
      <c r="C8" s="368"/>
      <c r="D8" s="369"/>
      <c r="E8" s="372"/>
      <c r="F8" s="319"/>
      <c r="G8" s="79"/>
      <c r="H8" s="373"/>
      <c r="I8" s="376"/>
      <c r="J8" s="380"/>
      <c r="K8" s="373"/>
      <c r="L8" s="372"/>
      <c r="M8" s="374"/>
      <c r="N8" s="376"/>
      <c r="O8" s="322">
        <f>IF(SUM(K8,N8)&gt;100%,"NO PERMITIDO",SUM(K8,N8))</f>
        <v>0</v>
      </c>
      <c r="P8" s="327">
        <f>H8*O8/100%</f>
        <v>0</v>
      </c>
      <c r="Q8" s="321"/>
      <c r="R8" s="321"/>
      <c r="S8" s="124"/>
      <c r="T8" s="124"/>
      <c r="U8" s="124"/>
    </row>
    <row r="9" spans="1:21" ht="48" customHeight="1">
      <c r="A9" s="124"/>
      <c r="B9" s="331"/>
      <c r="C9" s="334"/>
      <c r="D9" s="370"/>
      <c r="E9" s="320"/>
      <c r="F9" s="320"/>
      <c r="G9" s="93"/>
      <c r="H9" s="320"/>
      <c r="I9" s="354"/>
      <c r="J9" s="381"/>
      <c r="K9" s="320"/>
      <c r="L9" s="320"/>
      <c r="M9" s="375"/>
      <c r="N9" s="354"/>
      <c r="O9" s="323"/>
      <c r="P9" s="328"/>
      <c r="Q9" s="381"/>
      <c r="R9" s="381"/>
      <c r="S9" s="124"/>
      <c r="T9" s="124"/>
      <c r="U9" s="124"/>
    </row>
    <row r="10" spans="1:21" ht="48" customHeight="1">
      <c r="A10" s="124"/>
      <c r="B10" s="331"/>
      <c r="C10" s="334"/>
      <c r="D10" s="370"/>
      <c r="E10" s="320"/>
      <c r="F10" s="320"/>
      <c r="G10" s="93"/>
      <c r="H10" s="320"/>
      <c r="I10" s="173"/>
      <c r="J10" s="381"/>
      <c r="K10" s="320"/>
      <c r="L10" s="320"/>
      <c r="M10" s="375"/>
      <c r="N10" s="354"/>
      <c r="O10" s="323"/>
      <c r="P10" s="328"/>
      <c r="Q10" s="381"/>
      <c r="R10" s="381"/>
      <c r="S10" s="124"/>
      <c r="T10" s="124"/>
      <c r="U10" s="124"/>
    </row>
    <row r="11" spans="1:21" ht="48" customHeight="1">
      <c r="A11" s="124"/>
      <c r="B11" s="331"/>
      <c r="C11" s="334"/>
      <c r="D11" s="370"/>
      <c r="E11" s="320"/>
      <c r="F11" s="320"/>
      <c r="G11" s="93"/>
      <c r="H11" s="320"/>
      <c r="I11" s="173"/>
      <c r="J11" s="381"/>
      <c r="K11" s="320"/>
      <c r="L11" s="320"/>
      <c r="M11" s="375"/>
      <c r="N11" s="354"/>
      <c r="O11" s="323"/>
      <c r="P11" s="328"/>
      <c r="Q11" s="381"/>
      <c r="R11" s="381"/>
      <c r="S11" s="124"/>
      <c r="T11" s="124"/>
      <c r="U11" s="124"/>
    </row>
    <row r="12" spans="1:21" ht="48" customHeight="1" thickBot="1">
      <c r="A12" s="124"/>
      <c r="B12" s="332"/>
      <c r="C12" s="335"/>
      <c r="D12" s="371"/>
      <c r="E12" s="321"/>
      <c r="F12" s="321"/>
      <c r="G12" s="93"/>
      <c r="H12" s="321"/>
      <c r="I12" s="173"/>
      <c r="J12" s="381"/>
      <c r="K12" s="321"/>
      <c r="L12" s="321"/>
      <c r="M12" s="376"/>
      <c r="N12" s="354"/>
      <c r="O12" s="323"/>
      <c r="P12" s="329"/>
      <c r="Q12" s="381"/>
      <c r="R12" s="381"/>
      <c r="S12" s="124"/>
      <c r="T12" s="124"/>
      <c r="U12" s="124"/>
    </row>
    <row r="13" spans="1:21" ht="48" customHeight="1">
      <c r="A13" s="124"/>
      <c r="B13" s="330">
        <v>2</v>
      </c>
      <c r="C13" s="333"/>
      <c r="D13" s="336"/>
      <c r="E13" s="333"/>
      <c r="F13" s="319"/>
      <c r="G13" s="79"/>
      <c r="H13" s="356"/>
      <c r="I13" s="173"/>
      <c r="J13" s="382"/>
      <c r="K13" s="356"/>
      <c r="L13" s="359"/>
      <c r="M13" s="356"/>
      <c r="N13" s="354"/>
      <c r="O13" s="322">
        <f t="shared" ref="O13" si="0">IF(SUM(K13,N13)&gt;100%,"NO PERMITIDO",SUM(K13,N13))</f>
        <v>0</v>
      </c>
      <c r="P13" s="327">
        <f t="shared" ref="P13" si="1">H13*O13/100%</f>
        <v>0</v>
      </c>
      <c r="Q13" s="381"/>
      <c r="R13" s="381"/>
      <c r="S13" s="124"/>
      <c r="T13" s="124"/>
      <c r="U13" s="124"/>
    </row>
    <row r="14" spans="1:21" ht="48" customHeight="1">
      <c r="A14" s="124"/>
      <c r="B14" s="331"/>
      <c r="C14" s="334"/>
      <c r="D14" s="337"/>
      <c r="E14" s="334"/>
      <c r="F14" s="320"/>
      <c r="G14" s="93"/>
      <c r="H14" s="357"/>
      <c r="I14" s="173"/>
      <c r="J14" s="381"/>
      <c r="K14" s="357"/>
      <c r="L14" s="360"/>
      <c r="M14" s="357"/>
      <c r="N14" s="354"/>
      <c r="O14" s="323"/>
      <c r="P14" s="328"/>
      <c r="Q14" s="381"/>
      <c r="R14" s="381"/>
      <c r="S14" s="124"/>
      <c r="T14" s="124"/>
      <c r="U14" s="124"/>
    </row>
    <row r="15" spans="1:21" ht="56.25" customHeight="1">
      <c r="A15" s="124"/>
      <c r="B15" s="331"/>
      <c r="C15" s="334"/>
      <c r="D15" s="337"/>
      <c r="E15" s="334"/>
      <c r="F15" s="320"/>
      <c r="G15" s="93"/>
      <c r="H15" s="357"/>
      <c r="I15" s="354"/>
      <c r="J15" s="381"/>
      <c r="K15" s="357"/>
      <c r="L15" s="360"/>
      <c r="M15" s="357"/>
      <c r="N15" s="354"/>
      <c r="O15" s="323"/>
      <c r="P15" s="328"/>
      <c r="Q15" s="381"/>
      <c r="R15" s="381"/>
      <c r="S15" s="124"/>
      <c r="T15" s="124"/>
      <c r="U15" s="124"/>
    </row>
    <row r="16" spans="1:21" ht="56.25" customHeight="1">
      <c r="A16" s="124"/>
      <c r="B16" s="331"/>
      <c r="C16" s="334"/>
      <c r="D16" s="337"/>
      <c r="E16" s="334"/>
      <c r="F16" s="320"/>
      <c r="G16" s="93"/>
      <c r="H16" s="357"/>
      <c r="I16" s="354"/>
      <c r="J16" s="381"/>
      <c r="K16" s="357"/>
      <c r="L16" s="360"/>
      <c r="M16" s="357"/>
      <c r="N16" s="354"/>
      <c r="O16" s="323"/>
      <c r="P16" s="328"/>
      <c r="Q16" s="381"/>
      <c r="R16" s="381"/>
      <c r="S16" s="124"/>
      <c r="T16" s="124"/>
      <c r="U16" s="124"/>
    </row>
    <row r="17" spans="1:21" ht="47.25" customHeight="1" thickBot="1">
      <c r="A17" s="124"/>
      <c r="B17" s="332"/>
      <c r="C17" s="335"/>
      <c r="D17" s="338"/>
      <c r="E17" s="335"/>
      <c r="F17" s="321"/>
      <c r="G17" s="93"/>
      <c r="H17" s="358"/>
      <c r="I17" s="354"/>
      <c r="J17" s="381"/>
      <c r="K17" s="358"/>
      <c r="L17" s="361"/>
      <c r="M17" s="358"/>
      <c r="N17" s="354"/>
      <c r="O17" s="323"/>
      <c r="P17" s="329"/>
      <c r="Q17" s="381"/>
      <c r="R17" s="381"/>
      <c r="S17" s="124"/>
      <c r="T17" s="124"/>
      <c r="U17" s="124"/>
    </row>
    <row r="18" spans="1:21" ht="47.25" customHeight="1">
      <c r="A18" s="124"/>
      <c r="B18" s="330">
        <v>3</v>
      </c>
      <c r="C18" s="333"/>
      <c r="D18" s="336"/>
      <c r="E18" s="333"/>
      <c r="F18" s="319"/>
      <c r="G18" s="79"/>
      <c r="H18" s="356"/>
      <c r="I18" s="173"/>
      <c r="J18" s="382"/>
      <c r="K18" s="356"/>
      <c r="L18" s="359"/>
      <c r="M18" s="356"/>
      <c r="N18" s="354"/>
      <c r="O18" s="322">
        <f t="shared" ref="O18" si="2">IF(SUM(K18,N18)&gt;100%,"NO PERMITIDO",SUM(K18,N18))</f>
        <v>0</v>
      </c>
      <c r="P18" s="327">
        <f t="shared" ref="P18" si="3">H18*O18/100%</f>
        <v>0</v>
      </c>
      <c r="Q18" s="381"/>
      <c r="R18" s="381"/>
      <c r="S18" s="124"/>
      <c r="T18" s="124"/>
      <c r="U18" s="124"/>
    </row>
    <row r="19" spans="1:21" ht="47.25" customHeight="1">
      <c r="A19" s="124"/>
      <c r="B19" s="331"/>
      <c r="C19" s="334"/>
      <c r="D19" s="337"/>
      <c r="E19" s="334"/>
      <c r="F19" s="320"/>
      <c r="G19" s="93"/>
      <c r="H19" s="357"/>
      <c r="I19" s="173"/>
      <c r="J19" s="381"/>
      <c r="K19" s="357"/>
      <c r="L19" s="360"/>
      <c r="M19" s="357"/>
      <c r="N19" s="354"/>
      <c r="O19" s="323"/>
      <c r="P19" s="328"/>
      <c r="Q19" s="381"/>
      <c r="R19" s="381"/>
      <c r="S19" s="124"/>
      <c r="T19" s="124"/>
      <c r="U19" s="124"/>
    </row>
    <row r="20" spans="1:21" ht="47.25" customHeight="1">
      <c r="A20" s="124"/>
      <c r="B20" s="331"/>
      <c r="C20" s="334"/>
      <c r="D20" s="337"/>
      <c r="E20" s="334"/>
      <c r="F20" s="320"/>
      <c r="G20" s="93"/>
      <c r="H20" s="357"/>
      <c r="I20" s="173"/>
      <c r="J20" s="381"/>
      <c r="K20" s="357"/>
      <c r="L20" s="360"/>
      <c r="M20" s="357"/>
      <c r="N20" s="354"/>
      <c r="O20" s="323"/>
      <c r="P20" s="328"/>
      <c r="Q20" s="381"/>
      <c r="R20" s="381"/>
      <c r="S20" s="124"/>
      <c r="T20" s="124"/>
      <c r="U20" s="124"/>
    </row>
    <row r="21" spans="1:21" ht="55.5" customHeight="1">
      <c r="A21" s="124"/>
      <c r="B21" s="331"/>
      <c r="C21" s="334"/>
      <c r="D21" s="337"/>
      <c r="E21" s="334"/>
      <c r="F21" s="320"/>
      <c r="G21" s="93"/>
      <c r="H21" s="357"/>
      <c r="I21" s="354"/>
      <c r="J21" s="381"/>
      <c r="K21" s="357"/>
      <c r="L21" s="360"/>
      <c r="M21" s="357"/>
      <c r="N21" s="354"/>
      <c r="O21" s="323"/>
      <c r="P21" s="328"/>
      <c r="Q21" s="381"/>
      <c r="R21" s="381"/>
      <c r="S21" s="124"/>
      <c r="T21" s="124"/>
      <c r="U21" s="124"/>
    </row>
    <row r="22" spans="1:21" ht="39.75" customHeight="1" thickBot="1">
      <c r="A22" s="124"/>
      <c r="B22" s="332"/>
      <c r="C22" s="335"/>
      <c r="D22" s="338"/>
      <c r="E22" s="335"/>
      <c r="F22" s="321"/>
      <c r="G22" s="93"/>
      <c r="H22" s="358"/>
      <c r="I22" s="354"/>
      <c r="J22" s="381"/>
      <c r="K22" s="358"/>
      <c r="L22" s="361"/>
      <c r="M22" s="358"/>
      <c r="N22" s="354"/>
      <c r="O22" s="323"/>
      <c r="P22" s="329"/>
      <c r="Q22" s="381"/>
      <c r="R22" s="381"/>
      <c r="S22" s="124"/>
      <c r="T22" s="124"/>
      <c r="U22" s="124"/>
    </row>
    <row r="23" spans="1:21" ht="39.75" customHeight="1">
      <c r="A23" s="124"/>
      <c r="B23" s="330">
        <v>4</v>
      </c>
      <c r="C23" s="333"/>
      <c r="D23" s="336"/>
      <c r="E23" s="333"/>
      <c r="F23" s="319"/>
      <c r="G23" s="79"/>
      <c r="H23" s="356"/>
      <c r="I23" s="173"/>
      <c r="J23" s="382"/>
      <c r="K23" s="356"/>
      <c r="L23" s="359"/>
      <c r="M23" s="356"/>
      <c r="N23" s="354"/>
      <c r="O23" s="322">
        <f t="shared" ref="O23" si="4">IF(SUM(K23,N23)&gt;100%,"NO PERMITIDO",SUM(K23,N23))</f>
        <v>0</v>
      </c>
      <c r="P23" s="327">
        <f t="shared" ref="P23" si="5">H23*O23/100%</f>
        <v>0</v>
      </c>
      <c r="Q23" s="381"/>
      <c r="R23" s="381"/>
      <c r="S23" s="124"/>
      <c r="T23" s="124"/>
      <c r="U23" s="124"/>
    </row>
    <row r="24" spans="1:21" ht="39.75" customHeight="1">
      <c r="A24" s="124"/>
      <c r="B24" s="331"/>
      <c r="C24" s="334"/>
      <c r="D24" s="337"/>
      <c r="E24" s="334"/>
      <c r="F24" s="320"/>
      <c r="G24" s="93"/>
      <c r="H24" s="357"/>
      <c r="I24" s="173"/>
      <c r="J24" s="381"/>
      <c r="K24" s="357"/>
      <c r="L24" s="360"/>
      <c r="M24" s="357"/>
      <c r="N24" s="354"/>
      <c r="O24" s="323"/>
      <c r="P24" s="328"/>
      <c r="Q24" s="381"/>
      <c r="R24" s="381"/>
      <c r="S24" s="124"/>
      <c r="T24" s="124"/>
      <c r="U24" s="124"/>
    </row>
    <row r="25" spans="1:21" ht="39.75" customHeight="1">
      <c r="A25" s="124"/>
      <c r="B25" s="331"/>
      <c r="C25" s="334"/>
      <c r="D25" s="337"/>
      <c r="E25" s="334"/>
      <c r="F25" s="320"/>
      <c r="G25" s="93"/>
      <c r="H25" s="357"/>
      <c r="I25" s="173"/>
      <c r="J25" s="381"/>
      <c r="K25" s="357"/>
      <c r="L25" s="360"/>
      <c r="M25" s="357"/>
      <c r="N25" s="354"/>
      <c r="O25" s="323"/>
      <c r="P25" s="328"/>
      <c r="Q25" s="381"/>
      <c r="R25" s="381"/>
      <c r="S25" s="124"/>
      <c r="T25" s="124"/>
      <c r="U25" s="124"/>
    </row>
    <row r="26" spans="1:21" ht="39" customHeight="1">
      <c r="A26" s="124"/>
      <c r="B26" s="331"/>
      <c r="C26" s="334"/>
      <c r="D26" s="337"/>
      <c r="E26" s="334"/>
      <c r="F26" s="320"/>
      <c r="G26" s="93"/>
      <c r="H26" s="357"/>
      <c r="I26" s="354"/>
      <c r="J26" s="381"/>
      <c r="K26" s="357"/>
      <c r="L26" s="360"/>
      <c r="M26" s="357"/>
      <c r="N26" s="354"/>
      <c r="O26" s="323"/>
      <c r="P26" s="328"/>
      <c r="Q26" s="381"/>
      <c r="R26" s="381"/>
      <c r="S26" s="124"/>
      <c r="T26" s="124"/>
      <c r="U26" s="124"/>
    </row>
    <row r="27" spans="1:21" ht="39" customHeight="1" thickBot="1">
      <c r="A27" s="124"/>
      <c r="B27" s="332"/>
      <c r="C27" s="335"/>
      <c r="D27" s="338"/>
      <c r="E27" s="335"/>
      <c r="F27" s="321"/>
      <c r="G27" s="93"/>
      <c r="H27" s="358"/>
      <c r="I27" s="354"/>
      <c r="J27" s="381"/>
      <c r="K27" s="358"/>
      <c r="L27" s="361"/>
      <c r="M27" s="358"/>
      <c r="N27" s="354"/>
      <c r="O27" s="323"/>
      <c r="P27" s="329"/>
      <c r="Q27" s="381"/>
      <c r="R27" s="381"/>
      <c r="S27" s="124"/>
      <c r="T27" s="124"/>
      <c r="U27" s="124"/>
    </row>
    <row r="28" spans="1:21" ht="39" customHeight="1">
      <c r="A28" s="124"/>
      <c r="B28" s="330">
        <v>5</v>
      </c>
      <c r="C28" s="333"/>
      <c r="D28" s="364"/>
      <c r="E28" s="333"/>
      <c r="F28" s="359"/>
      <c r="G28" s="79"/>
      <c r="H28" s="356"/>
      <c r="I28" s="173"/>
      <c r="J28" s="362"/>
      <c r="K28" s="356"/>
      <c r="L28" s="359"/>
      <c r="M28" s="356"/>
      <c r="N28" s="362"/>
      <c r="O28" s="322">
        <f t="shared" ref="O28" si="6">IF(SUM(K28,N28)&gt;100%,"NO PERMITIDO",SUM(K28,N28))</f>
        <v>0</v>
      </c>
      <c r="P28" s="327">
        <f t="shared" ref="P28" si="7">H28*O28/100%</f>
        <v>0</v>
      </c>
      <c r="Q28" s="381"/>
      <c r="R28" s="381"/>
      <c r="S28" s="124"/>
      <c r="T28" s="124"/>
      <c r="U28" s="124"/>
    </row>
    <row r="29" spans="1:21" ht="39" customHeight="1">
      <c r="A29" s="124"/>
      <c r="B29" s="331"/>
      <c r="C29" s="334"/>
      <c r="D29" s="365"/>
      <c r="E29" s="334"/>
      <c r="F29" s="360"/>
      <c r="G29" s="93"/>
      <c r="H29" s="357"/>
      <c r="I29" s="173"/>
      <c r="J29" s="320"/>
      <c r="K29" s="357"/>
      <c r="L29" s="360"/>
      <c r="M29" s="357"/>
      <c r="N29" s="320"/>
      <c r="O29" s="323"/>
      <c r="P29" s="328"/>
      <c r="Q29" s="381"/>
      <c r="R29" s="381"/>
      <c r="S29" s="124"/>
      <c r="T29" s="124"/>
      <c r="U29" s="124"/>
    </row>
    <row r="30" spans="1:21" ht="39" customHeight="1">
      <c r="A30" s="124"/>
      <c r="B30" s="331"/>
      <c r="C30" s="334"/>
      <c r="D30" s="365"/>
      <c r="E30" s="334"/>
      <c r="F30" s="360"/>
      <c r="G30" s="93"/>
      <c r="H30" s="357"/>
      <c r="I30" s="173"/>
      <c r="J30" s="320"/>
      <c r="K30" s="357"/>
      <c r="L30" s="360"/>
      <c r="M30" s="357"/>
      <c r="N30" s="320"/>
      <c r="O30" s="323"/>
      <c r="P30" s="328"/>
      <c r="Q30" s="381"/>
      <c r="R30" s="381"/>
      <c r="S30" s="124"/>
      <c r="T30" s="124"/>
      <c r="U30" s="124"/>
    </row>
    <row r="31" spans="1:21" ht="39" customHeight="1">
      <c r="A31" s="124"/>
      <c r="B31" s="331"/>
      <c r="C31" s="334"/>
      <c r="D31" s="365"/>
      <c r="E31" s="334"/>
      <c r="F31" s="360"/>
      <c r="G31" s="93"/>
      <c r="H31" s="357"/>
      <c r="I31" s="354"/>
      <c r="J31" s="320"/>
      <c r="K31" s="357"/>
      <c r="L31" s="360"/>
      <c r="M31" s="357"/>
      <c r="N31" s="320"/>
      <c r="O31" s="323"/>
      <c r="P31" s="328"/>
      <c r="Q31" s="381"/>
      <c r="R31" s="381"/>
      <c r="S31" s="124"/>
      <c r="T31" s="124"/>
      <c r="U31" s="124"/>
    </row>
    <row r="32" spans="1:21" ht="48" customHeight="1" thickBot="1">
      <c r="A32" s="124"/>
      <c r="B32" s="353"/>
      <c r="C32" s="363"/>
      <c r="D32" s="366"/>
      <c r="E32" s="335"/>
      <c r="F32" s="361"/>
      <c r="G32" s="93"/>
      <c r="H32" s="358"/>
      <c r="I32" s="355"/>
      <c r="J32" s="321"/>
      <c r="K32" s="358"/>
      <c r="L32" s="361"/>
      <c r="M32" s="358"/>
      <c r="N32" s="321"/>
      <c r="O32" s="323"/>
      <c r="P32" s="329"/>
      <c r="Q32" s="381"/>
      <c r="R32" s="381"/>
      <c r="S32" s="124"/>
      <c r="T32" s="124"/>
      <c r="U32" s="124"/>
    </row>
    <row r="33" spans="1:21" ht="27" customHeight="1" thickBot="1">
      <c r="A33" s="124"/>
      <c r="B33" s="183" t="s">
        <v>48</v>
      </c>
      <c r="C33" s="81"/>
      <c r="D33" s="81"/>
      <c r="E33" s="82"/>
      <c r="F33" s="82"/>
      <c r="G33" s="82"/>
      <c r="H33" s="184">
        <f>IF(SUM(H8:H32)&gt;100%,"supera el 100%",SUM(H8:H32))</f>
        <v>0</v>
      </c>
      <c r="I33" s="83"/>
      <c r="J33" s="83"/>
      <c r="K33" s="83"/>
      <c r="L33" s="84"/>
      <c r="M33" s="84"/>
      <c r="N33" s="83"/>
      <c r="O33" s="84"/>
      <c r="P33" s="85">
        <f>SUM(P8:P32)</f>
        <v>0</v>
      </c>
      <c r="Q33" s="62"/>
      <c r="R33" s="90"/>
      <c r="S33" s="124"/>
      <c r="T33" s="124"/>
      <c r="U33" s="124"/>
    </row>
    <row r="34" spans="1:21" ht="27" customHeight="1">
      <c r="A34" s="124"/>
      <c r="B34" s="324" t="s">
        <v>117</v>
      </c>
      <c r="C34" s="325"/>
      <c r="D34" s="325"/>
      <c r="E34" s="325"/>
      <c r="F34" s="325"/>
      <c r="G34" s="325"/>
      <c r="H34" s="325"/>
      <c r="I34" s="325"/>
      <c r="J34" s="325"/>
      <c r="K34" s="325"/>
      <c r="L34" s="325"/>
      <c r="M34" s="325"/>
      <c r="N34" s="325"/>
      <c r="O34" s="326"/>
      <c r="P34" s="80">
        <v>0</v>
      </c>
      <c r="Q34" s="301"/>
      <c r="R34" s="302"/>
      <c r="S34" s="124"/>
      <c r="T34" s="124"/>
      <c r="U34" s="124"/>
    </row>
    <row r="35" spans="1:21" ht="27" customHeight="1">
      <c r="A35" s="124"/>
      <c r="B35" s="86"/>
      <c r="C35" s="77"/>
      <c r="D35" s="77"/>
      <c r="E35" s="77"/>
      <c r="F35" s="77"/>
      <c r="G35" s="77"/>
      <c r="H35" s="77"/>
      <c r="I35" s="77"/>
      <c r="J35" s="77"/>
      <c r="K35" s="77"/>
      <c r="L35" s="77"/>
      <c r="M35" s="76"/>
      <c r="N35" s="76"/>
      <c r="O35" s="76"/>
      <c r="P35" s="78">
        <f>SUM(P33:P34)</f>
        <v>0</v>
      </c>
      <c r="Q35" s="301"/>
      <c r="R35" s="302"/>
      <c r="S35" s="124"/>
      <c r="T35" s="124"/>
      <c r="U35" s="124"/>
    </row>
    <row r="36" spans="1:21" ht="27" customHeight="1">
      <c r="A36" s="124"/>
      <c r="B36" s="87"/>
      <c r="C36" s="75"/>
      <c r="D36" s="75"/>
      <c r="E36" s="75"/>
      <c r="F36" s="76"/>
      <c r="G36" s="76"/>
      <c r="H36" s="76"/>
      <c r="I36" s="76"/>
      <c r="J36" s="76"/>
      <c r="K36" s="76"/>
      <c r="L36" s="76"/>
      <c r="M36" s="76"/>
      <c r="N36" s="76"/>
      <c r="O36" s="76"/>
      <c r="P36" s="76"/>
      <c r="Q36" s="301"/>
      <c r="R36" s="302"/>
      <c r="S36" s="124"/>
      <c r="T36" s="124"/>
      <c r="U36" s="124"/>
    </row>
    <row r="37" spans="1:21" ht="29.25" customHeight="1" thickBot="1">
      <c r="A37" s="124"/>
      <c r="B37" s="129"/>
      <c r="C37" s="130"/>
      <c r="D37" s="88"/>
      <c r="E37" s="88"/>
      <c r="F37" s="130"/>
      <c r="G37" s="130"/>
      <c r="H37" s="88"/>
      <c r="I37" s="88"/>
      <c r="J37" s="88"/>
      <c r="K37" s="88"/>
      <c r="L37" s="88"/>
      <c r="M37" s="88"/>
      <c r="N37" s="88"/>
      <c r="O37" s="88"/>
      <c r="P37" s="131"/>
      <c r="Q37" s="88"/>
      <c r="R37" s="132"/>
      <c r="S37" s="124"/>
      <c r="T37" s="124"/>
      <c r="U37" s="124"/>
    </row>
    <row r="38" spans="1:21" ht="48.75" customHeight="1">
      <c r="A38" s="124"/>
      <c r="B38" s="129"/>
      <c r="C38" s="165" t="s">
        <v>118</v>
      </c>
      <c r="D38" s="345"/>
      <c r="E38" s="345"/>
      <c r="F38" s="88"/>
      <c r="G38" s="350"/>
      <c r="H38" s="351"/>
      <c r="I38" s="351"/>
      <c r="J38" s="352"/>
      <c r="K38" s="133"/>
      <c r="L38" s="339"/>
      <c r="M38" s="340"/>
      <c r="N38" s="340"/>
      <c r="O38" s="341"/>
      <c r="P38" s="134"/>
      <c r="Q38" s="135"/>
      <c r="R38" s="136"/>
      <c r="S38" s="124"/>
      <c r="T38" s="124"/>
      <c r="U38" s="124"/>
    </row>
    <row r="39" spans="1:21" ht="48" customHeight="1" thickBot="1">
      <c r="A39" s="124"/>
      <c r="B39" s="129"/>
      <c r="C39" s="165" t="s">
        <v>119</v>
      </c>
      <c r="D39" s="346"/>
      <c r="E39" s="346"/>
      <c r="F39" s="88"/>
      <c r="G39" s="347" t="s">
        <v>280</v>
      </c>
      <c r="H39" s="348"/>
      <c r="I39" s="348"/>
      <c r="J39" s="349"/>
      <c r="K39" s="133"/>
      <c r="L39" s="342" t="s">
        <v>120</v>
      </c>
      <c r="M39" s="343"/>
      <c r="N39" s="343"/>
      <c r="O39" s="344"/>
      <c r="P39" s="137"/>
      <c r="Q39" s="138"/>
      <c r="R39" s="139"/>
      <c r="S39" s="124"/>
      <c r="T39" s="124"/>
      <c r="U39" s="124"/>
    </row>
    <row r="40" spans="1:21" ht="27" thickBot="1">
      <c r="A40" s="124"/>
      <c r="B40" s="140"/>
      <c r="C40" s="141"/>
      <c r="D40" s="89"/>
      <c r="E40" s="89"/>
      <c r="F40" s="89"/>
      <c r="G40" s="89"/>
      <c r="H40" s="89"/>
      <c r="I40" s="89"/>
      <c r="J40" s="89"/>
      <c r="K40" s="89"/>
      <c r="L40" s="89"/>
      <c r="M40" s="89"/>
      <c r="N40" s="89"/>
      <c r="O40" s="89"/>
      <c r="P40" s="142"/>
      <c r="Q40" s="89"/>
      <c r="R40" s="143"/>
      <c r="S40" s="124"/>
      <c r="T40" s="124"/>
      <c r="U40" s="124"/>
    </row>
    <row r="41" spans="1:21" ht="26.25">
      <c r="A41" s="124"/>
      <c r="B41" s="124"/>
      <c r="C41" s="124"/>
      <c r="D41" s="124"/>
      <c r="E41" s="124"/>
      <c r="F41" s="124"/>
      <c r="G41" s="124"/>
      <c r="H41" s="124"/>
      <c r="I41" s="124"/>
      <c r="J41" s="124"/>
      <c r="K41" s="124"/>
      <c r="L41" s="124"/>
      <c r="M41" s="124"/>
      <c r="N41" s="124"/>
      <c r="O41" s="124"/>
      <c r="P41" s="124"/>
      <c r="Q41" s="124"/>
      <c r="R41" s="124"/>
      <c r="S41" s="124"/>
      <c r="T41" s="124"/>
      <c r="U41" s="124"/>
    </row>
    <row r="42" spans="1:21" ht="26.25">
      <c r="A42" s="124"/>
      <c r="B42" s="124"/>
      <c r="C42" s="124"/>
      <c r="D42" s="124"/>
      <c r="E42" s="124"/>
      <c r="F42" s="124"/>
      <c r="G42" s="124"/>
      <c r="H42" s="124"/>
      <c r="I42" s="124"/>
      <c r="J42" s="124"/>
      <c r="K42" s="124"/>
      <c r="L42" s="124"/>
      <c r="M42" s="124"/>
      <c r="N42" s="124"/>
      <c r="O42" s="124"/>
      <c r="P42" s="124"/>
      <c r="Q42" s="124"/>
      <c r="R42" s="124"/>
      <c r="S42" s="124"/>
      <c r="T42" s="124"/>
      <c r="U42" s="124"/>
    </row>
  </sheetData>
  <mergeCells count="105">
    <mergeCell ref="J6:N6"/>
    <mergeCell ref="J8:J12"/>
    <mergeCell ref="J13:J17"/>
    <mergeCell ref="J18:J22"/>
    <mergeCell ref="J23:J27"/>
    <mergeCell ref="Q23:Q27"/>
    <mergeCell ref="R23:R27"/>
    <mergeCell ref="Q28:Q32"/>
    <mergeCell ref="R28:R32"/>
    <mergeCell ref="O13:O17"/>
    <mergeCell ref="P13:P17"/>
    <mergeCell ref="O18:O22"/>
    <mergeCell ref="O23:O27"/>
    <mergeCell ref="O28:O32"/>
    <mergeCell ref="P18:P22"/>
    <mergeCell ref="P23:P27"/>
    <mergeCell ref="P28:P32"/>
    <mergeCell ref="Q8:Q12"/>
    <mergeCell ref="R8:R12"/>
    <mergeCell ref="Q13:Q17"/>
    <mergeCell ref="R13:R17"/>
    <mergeCell ref="Q18:Q22"/>
    <mergeCell ref="R18:R22"/>
    <mergeCell ref="N18:N22"/>
    <mergeCell ref="N23:N27"/>
    <mergeCell ref="H18:H22"/>
    <mergeCell ref="K18:K22"/>
    <mergeCell ref="L18:L22"/>
    <mergeCell ref="M18:M22"/>
    <mergeCell ref="B18:B22"/>
    <mergeCell ref="C18:C22"/>
    <mergeCell ref="D18:D22"/>
    <mergeCell ref="E18:E22"/>
    <mergeCell ref="I21:I22"/>
    <mergeCell ref="I26:I27"/>
    <mergeCell ref="B23:B27"/>
    <mergeCell ref="C23:C27"/>
    <mergeCell ref="D23:D27"/>
    <mergeCell ref="E23:E27"/>
    <mergeCell ref="F23:F27"/>
    <mergeCell ref="H23:H27"/>
    <mergeCell ref="K23:K27"/>
    <mergeCell ref="L23:L27"/>
    <mergeCell ref="M23:M27"/>
    <mergeCell ref="E13:E17"/>
    <mergeCell ref="F13:F17"/>
    <mergeCell ref="H13:H17"/>
    <mergeCell ref="K13:K17"/>
    <mergeCell ref="L13:L17"/>
    <mergeCell ref="M13:M17"/>
    <mergeCell ref="N13:N17"/>
    <mergeCell ref="B8:B12"/>
    <mergeCell ref="C8:C12"/>
    <mergeCell ref="D8:D12"/>
    <mergeCell ref="E8:E12"/>
    <mergeCell ref="F8:F12"/>
    <mergeCell ref="H8:H12"/>
    <mergeCell ref="K8:K12"/>
    <mergeCell ref="L8:L12"/>
    <mergeCell ref="M8:M12"/>
    <mergeCell ref="N8:N12"/>
    <mergeCell ref="I8:I9"/>
    <mergeCell ref="I15:I17"/>
    <mergeCell ref="L38:O38"/>
    <mergeCell ref="L39:O39"/>
    <mergeCell ref="D38:E38"/>
    <mergeCell ref="D39:E39"/>
    <mergeCell ref="G39:J39"/>
    <mergeCell ref="G38:J38"/>
    <mergeCell ref="B28:B32"/>
    <mergeCell ref="I31:I32"/>
    <mergeCell ref="K28:K32"/>
    <mergeCell ref="L28:L32"/>
    <mergeCell ref="M28:M32"/>
    <mergeCell ref="N28:N32"/>
    <mergeCell ref="J28:J32"/>
    <mergeCell ref="C28:C32"/>
    <mergeCell ref="D28:D32"/>
    <mergeCell ref="E28:E32"/>
    <mergeCell ref="F28:F32"/>
    <mergeCell ref="H28:H32"/>
    <mergeCell ref="H6:I7"/>
    <mergeCell ref="Q34:R36"/>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8:F22"/>
    <mergeCell ref="O8:O12"/>
    <mergeCell ref="B34:O34"/>
    <mergeCell ref="P8:P12"/>
    <mergeCell ref="B13:B17"/>
    <mergeCell ref="C13:C17"/>
    <mergeCell ref="D13:D17"/>
  </mergeCells>
  <conditionalFormatting sqref="O8 O13 O18 O23 O28">
    <cfRule type="cellIs" dxfId="4" priority="2" operator="greaterThan">
      <formula>100</formula>
    </cfRule>
  </conditionalFormatting>
  <dataValidations count="1">
    <dataValidation allowBlank="1" showInputMessage="1" showErrorMessage="1" errorTitle="error" error="solo datos númericos" sqref="H8:H32"/>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11" sqref="D11"/>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c r="B2" s="235" t="s">
        <v>121</v>
      </c>
      <c r="C2" s="235"/>
      <c r="D2" s="235"/>
      <c r="E2" s="235"/>
      <c r="F2" s="404"/>
      <c r="G2" s="404"/>
      <c r="H2" s="404"/>
      <c r="I2" s="404"/>
      <c r="J2" s="404"/>
      <c r="K2" s="404"/>
      <c r="L2" s="404"/>
      <c r="M2" s="404"/>
      <c r="N2" s="404"/>
      <c r="O2" s="404"/>
      <c r="P2" s="404"/>
      <c r="Q2" s="404"/>
      <c r="R2" s="404"/>
    </row>
    <row r="3" spans="1:19">
      <c r="B3" s="245" t="s">
        <v>1</v>
      </c>
      <c r="C3" s="245"/>
      <c r="D3" s="245"/>
      <c r="E3" s="245"/>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9" t="s">
        <v>123</v>
      </c>
      <c r="D9" s="5" t="s">
        <v>124</v>
      </c>
      <c r="F9" s="20"/>
      <c r="G9" s="7"/>
    </row>
    <row r="10" spans="1:19">
      <c r="C10" s="239"/>
      <c r="D10" s="5" t="s">
        <v>13</v>
      </c>
      <c r="F10" s="20"/>
    </row>
    <row r="11" spans="1:19">
      <c r="C11" s="2" t="s">
        <v>125</v>
      </c>
      <c r="D11" s="5" t="s">
        <v>124</v>
      </c>
      <c r="F11" s="20"/>
    </row>
    <row r="12" spans="1:19">
      <c r="C12" s="2"/>
      <c r="D12" s="5" t="s">
        <v>126</v>
      </c>
      <c r="F12" s="20"/>
    </row>
    <row r="13" spans="1:19">
      <c r="D13" s="29"/>
      <c r="E13" s="20"/>
      <c r="F13" s="20"/>
    </row>
    <row r="14" spans="1:19" ht="15.75" thickBot="1"/>
    <row r="15" spans="1:19" ht="15.75" thickBot="1">
      <c r="A15" s="405" t="s">
        <v>14</v>
      </c>
      <c r="B15" s="406"/>
      <c r="C15" s="406"/>
      <c r="D15" s="406"/>
      <c r="E15" s="406"/>
      <c r="F15" s="406"/>
      <c r="G15" s="406"/>
      <c r="H15" s="407" t="s">
        <v>127</v>
      </c>
      <c r="I15" s="390"/>
      <c r="J15" s="390"/>
      <c r="K15" s="390"/>
      <c r="L15" s="390"/>
      <c r="M15" s="390"/>
      <c r="N15" s="390"/>
      <c r="O15" s="390"/>
      <c r="P15" s="390"/>
      <c r="Q15" s="390"/>
      <c r="R15" s="391"/>
    </row>
    <row r="16" spans="1:19" ht="28.5" customHeight="1">
      <c r="A16" s="169" t="s">
        <v>17</v>
      </c>
      <c r="B16" s="169" t="s">
        <v>18</v>
      </c>
      <c r="C16" s="176" t="s">
        <v>19</v>
      </c>
      <c r="D16" s="169" t="s">
        <v>20</v>
      </c>
      <c r="E16" s="169" t="s">
        <v>128</v>
      </c>
      <c r="F16" s="169" t="s">
        <v>22</v>
      </c>
      <c r="G16" s="36" t="s">
        <v>23</v>
      </c>
      <c r="H16" s="408" t="s">
        <v>129</v>
      </c>
      <c r="I16" s="409"/>
      <c r="J16" s="409"/>
      <c r="K16" s="410"/>
      <c r="L16" s="169" t="s">
        <v>130</v>
      </c>
      <c r="M16" s="411" t="s">
        <v>131</v>
      </c>
      <c r="N16" s="413" t="s">
        <v>132</v>
      </c>
      <c r="O16" s="415" t="s">
        <v>133</v>
      </c>
      <c r="P16" s="416"/>
      <c r="Q16" s="408" t="s">
        <v>16</v>
      </c>
      <c r="R16" s="410"/>
    </row>
    <row r="17" spans="1:18" ht="30" customHeight="1">
      <c r="A17" s="243" t="s">
        <v>26</v>
      </c>
      <c r="B17" s="244">
        <v>0.3</v>
      </c>
      <c r="C17" s="222" t="s">
        <v>27</v>
      </c>
      <c r="D17" s="10" t="s">
        <v>28</v>
      </c>
      <c r="E17" s="222">
        <v>4</v>
      </c>
      <c r="F17" s="222" t="s">
        <v>29</v>
      </c>
      <c r="G17" s="236" t="s">
        <v>30</v>
      </c>
      <c r="H17" s="166" t="s">
        <v>134</v>
      </c>
      <c r="I17" s="166" t="s">
        <v>135</v>
      </c>
      <c r="J17" s="166" t="s">
        <v>136</v>
      </c>
      <c r="K17" s="166" t="s">
        <v>137</v>
      </c>
      <c r="L17" s="9" t="s">
        <v>138</v>
      </c>
      <c r="M17" s="412"/>
      <c r="N17" s="414"/>
      <c r="O17" s="22" t="s">
        <v>139</v>
      </c>
      <c r="P17" s="22" t="s">
        <v>116</v>
      </c>
      <c r="Q17" s="22" t="s">
        <v>24</v>
      </c>
      <c r="R17" s="167" t="s">
        <v>25</v>
      </c>
    </row>
    <row r="18" spans="1:18" ht="45" customHeight="1">
      <c r="A18" s="243"/>
      <c r="B18" s="243"/>
      <c r="C18" s="223"/>
      <c r="D18" s="11" t="s">
        <v>31</v>
      </c>
      <c r="E18" s="223"/>
      <c r="F18" s="223"/>
      <c r="G18" s="236"/>
      <c r="H18" s="401">
        <v>0.25</v>
      </c>
      <c r="I18" s="392">
        <f>1/E17</f>
        <v>0.25</v>
      </c>
      <c r="J18" s="392"/>
      <c r="K18" s="392"/>
      <c r="L18" s="398">
        <f>SUM(H18:K18)</f>
        <v>0.5</v>
      </c>
      <c r="M18" s="398">
        <f>2*B17/E17</f>
        <v>0.15</v>
      </c>
      <c r="N18" s="395" t="s">
        <v>140</v>
      </c>
      <c r="O18" s="395" t="s">
        <v>141</v>
      </c>
      <c r="P18" s="222" t="s">
        <v>142</v>
      </c>
      <c r="Q18" s="395" t="s">
        <v>143</v>
      </c>
      <c r="R18" s="222"/>
    </row>
    <row r="19" spans="1:18" ht="35.25" customHeight="1">
      <c r="A19" s="243"/>
      <c r="B19" s="243"/>
      <c r="C19" s="223"/>
      <c r="D19" s="11" t="s">
        <v>32</v>
      </c>
      <c r="E19" s="223"/>
      <c r="F19" s="223"/>
      <c r="G19" s="236"/>
      <c r="H19" s="402"/>
      <c r="I19" s="393"/>
      <c r="J19" s="393"/>
      <c r="K19" s="393"/>
      <c r="L19" s="399"/>
      <c r="M19" s="399"/>
      <c r="N19" s="396"/>
      <c r="O19" s="396"/>
      <c r="P19" s="223"/>
      <c r="Q19" s="396"/>
      <c r="R19" s="223"/>
    </row>
    <row r="20" spans="1:18" ht="39.75" customHeight="1">
      <c r="A20" s="243"/>
      <c r="B20" s="243"/>
      <c r="C20" s="224"/>
      <c r="D20" s="11" t="s">
        <v>33</v>
      </c>
      <c r="E20" s="224"/>
      <c r="F20" s="224"/>
      <c r="G20" s="236"/>
      <c r="H20" s="403"/>
      <c r="I20" s="394"/>
      <c r="J20" s="394"/>
      <c r="K20" s="394"/>
      <c r="L20" s="400"/>
      <c r="M20" s="400"/>
      <c r="N20" s="397"/>
      <c r="O20" s="397"/>
      <c r="P20" s="224"/>
      <c r="Q20" s="397"/>
      <c r="R20" s="224"/>
    </row>
    <row r="21" spans="1:18" ht="56.25" customHeight="1">
      <c r="A21" s="232" t="s">
        <v>34</v>
      </c>
      <c r="B21" s="229">
        <v>0.4</v>
      </c>
      <c r="C21" s="222" t="s">
        <v>35</v>
      </c>
      <c r="D21" s="11" t="s">
        <v>144</v>
      </c>
      <c r="E21" s="222">
        <v>20</v>
      </c>
      <c r="F21" s="222" t="s">
        <v>37</v>
      </c>
      <c r="G21" s="222" t="s">
        <v>145</v>
      </c>
      <c r="H21" s="392">
        <v>0.08</v>
      </c>
      <c r="I21" s="392">
        <f>7/E21</f>
        <v>0.35</v>
      </c>
      <c r="J21" s="383"/>
      <c r="K21" s="222"/>
      <c r="L21" s="383">
        <f>+H21+I21+J21+K21</f>
        <v>0.43</v>
      </c>
      <c r="M21" s="383">
        <f>9*B21/E21</f>
        <v>0.18</v>
      </c>
      <c r="N21" s="222"/>
      <c r="O21" s="222"/>
      <c r="P21" s="222"/>
      <c r="Q21" s="222"/>
      <c r="R21" s="226"/>
    </row>
    <row r="22" spans="1:18" ht="47.25" customHeight="1">
      <c r="A22" s="233"/>
      <c r="B22" s="230"/>
      <c r="C22" s="223"/>
      <c r="D22" s="11" t="s">
        <v>39</v>
      </c>
      <c r="E22" s="223"/>
      <c r="F22" s="223"/>
      <c r="G22" s="223"/>
      <c r="H22" s="393"/>
      <c r="I22" s="393"/>
      <c r="J22" s="223"/>
      <c r="K22" s="223"/>
      <c r="L22" s="384"/>
      <c r="M22" s="384"/>
      <c r="N22" s="223"/>
      <c r="O22" s="223"/>
      <c r="P22" s="223"/>
      <c r="Q22" s="223"/>
      <c r="R22" s="227"/>
    </row>
    <row r="23" spans="1:18" ht="57" customHeight="1">
      <c r="A23" s="234"/>
      <c r="B23" s="231"/>
      <c r="C23" s="224"/>
      <c r="D23" s="11" t="s">
        <v>41</v>
      </c>
      <c r="E23" s="223"/>
      <c r="F23" s="224"/>
      <c r="G23" s="224"/>
      <c r="H23" s="394"/>
      <c r="I23" s="394"/>
      <c r="J23" s="224"/>
      <c r="K23" s="224"/>
      <c r="L23" s="385"/>
      <c r="M23" s="385"/>
      <c r="N23" s="224"/>
      <c r="O23" s="224"/>
      <c r="P23" s="224"/>
      <c r="Q23" s="224"/>
      <c r="R23" s="228"/>
    </row>
    <row r="24" spans="1:18" ht="55.5" customHeight="1">
      <c r="A24" s="232" t="s">
        <v>43</v>
      </c>
      <c r="B24" s="229">
        <v>0.3</v>
      </c>
      <c r="C24" s="222" t="s">
        <v>44</v>
      </c>
      <c r="D24" s="11" t="s">
        <v>45</v>
      </c>
      <c r="E24" s="222">
        <v>15</v>
      </c>
      <c r="F24" s="222" t="s">
        <v>29</v>
      </c>
      <c r="G24" s="222" t="s">
        <v>42</v>
      </c>
      <c r="H24" s="392">
        <v>0.1</v>
      </c>
      <c r="I24" s="392">
        <f>5/E24</f>
        <v>0.33333333333333331</v>
      </c>
      <c r="J24" s="222"/>
      <c r="K24" s="222"/>
      <c r="L24" s="383">
        <f>+H24+I24+J24+K24</f>
        <v>0.43333333333333335</v>
      </c>
      <c r="M24" s="383">
        <f>8*B24/E24</f>
        <v>0.16</v>
      </c>
      <c r="N24" s="222"/>
      <c r="O24" s="222"/>
      <c r="P24" s="222"/>
      <c r="Q24" s="222"/>
      <c r="R24" s="222"/>
    </row>
    <row r="25" spans="1:18" ht="39.75" customHeight="1">
      <c r="A25" s="233"/>
      <c r="B25" s="230"/>
      <c r="C25" s="223"/>
      <c r="D25" s="11" t="s">
        <v>46</v>
      </c>
      <c r="E25" s="223"/>
      <c r="F25" s="223"/>
      <c r="G25" s="223"/>
      <c r="H25" s="393"/>
      <c r="I25" s="393"/>
      <c r="J25" s="223"/>
      <c r="K25" s="223"/>
      <c r="L25" s="384"/>
      <c r="M25" s="384"/>
      <c r="N25" s="223"/>
      <c r="O25" s="223"/>
      <c r="P25" s="223"/>
      <c r="Q25" s="223"/>
      <c r="R25" s="223"/>
    </row>
    <row r="26" spans="1:18" ht="39" customHeight="1">
      <c r="A26" s="234"/>
      <c r="B26" s="231"/>
      <c r="C26" s="224"/>
      <c r="D26" s="11" t="s">
        <v>47</v>
      </c>
      <c r="E26" s="224"/>
      <c r="F26" s="224"/>
      <c r="G26" s="224"/>
      <c r="H26" s="394"/>
      <c r="I26" s="394"/>
      <c r="J26" s="224"/>
      <c r="K26" s="224"/>
      <c r="L26" s="385"/>
      <c r="M26" s="385"/>
      <c r="N26" s="224"/>
      <c r="O26" s="224"/>
      <c r="P26" s="224"/>
      <c r="Q26" s="224"/>
      <c r="R26" s="224"/>
    </row>
    <row r="27" spans="1:18" ht="33.75" customHeight="1">
      <c r="A27" s="167" t="s">
        <v>48</v>
      </c>
      <c r="B27" s="168">
        <f>SUM(B17:B26)</f>
        <v>1</v>
      </c>
      <c r="C27" s="168"/>
      <c r="D27" s="5"/>
      <c r="E27" s="5"/>
      <c r="F27" s="5"/>
      <c r="G27" s="11"/>
      <c r="H27" s="168">
        <f>SUM(H18:H26)</f>
        <v>0.43000000000000005</v>
      </c>
      <c r="I27" s="168">
        <f>SUM(I18:I26)</f>
        <v>0.93333333333333335</v>
      </c>
      <c r="J27" s="5"/>
      <c r="K27" s="5"/>
      <c r="L27" s="23">
        <f>SUM(L18:L26)/3</f>
        <v>0.45444444444444443</v>
      </c>
      <c r="M27" s="23">
        <f>SUM(M18:M26)</f>
        <v>0.49</v>
      </c>
      <c r="N27" s="5"/>
      <c r="O27" s="5"/>
      <c r="P27" s="5"/>
      <c r="Q27" s="5"/>
      <c r="R27" s="5"/>
    </row>
    <row r="28" spans="1:18" ht="29.25" customHeight="1" thickBot="1">
      <c r="A28" s="13"/>
    </row>
    <row r="29" spans="1:18" ht="20.25" customHeight="1">
      <c r="A29" s="13"/>
      <c r="D29" s="217"/>
      <c r="E29" s="218"/>
      <c r="F29" s="386"/>
      <c r="G29" s="387"/>
      <c r="H29" s="388"/>
      <c r="I29" s="24"/>
      <c r="J29" s="24"/>
      <c r="K29" s="24"/>
      <c r="L29" s="24"/>
      <c r="M29" s="24"/>
      <c r="N29" s="24"/>
      <c r="O29" s="24"/>
      <c r="P29" s="24"/>
      <c r="Q29" s="24"/>
      <c r="R29" s="24"/>
    </row>
    <row r="30" spans="1:18" ht="15.75" thickBot="1">
      <c r="A30" s="13"/>
      <c r="D30" s="215" t="s">
        <v>49</v>
      </c>
      <c r="E30" s="216"/>
      <c r="F30" s="171"/>
      <c r="G30" s="216" t="s">
        <v>50</v>
      </c>
      <c r="H30" s="219"/>
      <c r="I30" s="25"/>
      <c r="J30" s="25"/>
      <c r="K30" s="25"/>
      <c r="L30" s="25"/>
      <c r="M30" s="25"/>
      <c r="N30" s="25"/>
      <c r="O30" s="25"/>
      <c r="P30" s="25"/>
      <c r="Q30" s="25"/>
      <c r="R30" s="25"/>
    </row>
    <row r="31" spans="1:18" ht="15.75" thickBot="1">
      <c r="A31" s="13"/>
    </row>
    <row r="32" spans="1:18" ht="15.75" thickBot="1">
      <c r="A32" s="13"/>
      <c r="B32" s="389" t="s">
        <v>146</v>
      </c>
      <c r="C32" s="390"/>
      <c r="D32" s="390"/>
      <c r="E32" s="390"/>
      <c r="F32" s="390"/>
      <c r="G32" s="390"/>
      <c r="H32" s="391"/>
      <c r="I32" s="34"/>
      <c r="J32" s="34"/>
      <c r="K32" s="34"/>
      <c r="L32" s="34"/>
      <c r="M32" s="34"/>
      <c r="N32" s="34"/>
      <c r="O32" s="34"/>
      <c r="P32" s="34"/>
      <c r="Q32" s="34"/>
      <c r="R32" s="34"/>
    </row>
    <row r="33" spans="1:18" ht="42.75">
      <c r="A33" s="13"/>
      <c r="B33" s="14" t="s">
        <v>147</v>
      </c>
      <c r="C33" s="30" t="s">
        <v>148</v>
      </c>
      <c r="D33" s="15" t="s">
        <v>149</v>
      </c>
      <c r="E33" s="15" t="s">
        <v>150</v>
      </c>
      <c r="F33" s="15" t="s">
        <v>151</v>
      </c>
      <c r="G33" s="176" t="s">
        <v>152</v>
      </c>
      <c r="H33" s="176"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70"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2:S39"/>
  <sheetViews>
    <sheetView zoomScale="80" zoomScaleNormal="80" zoomScalePageLayoutView="80" workbookViewId="0">
      <selection activeCell="D24" sqref="D24"/>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c r="B2" s="235" t="s">
        <v>121</v>
      </c>
      <c r="C2" s="235"/>
      <c r="D2" s="235"/>
      <c r="E2" s="235"/>
      <c r="F2" s="404"/>
      <c r="G2" s="404"/>
      <c r="H2" s="404"/>
      <c r="I2" s="404"/>
      <c r="J2" s="404"/>
      <c r="K2" s="404"/>
      <c r="L2" s="404"/>
      <c r="M2" s="404"/>
      <c r="N2" s="404"/>
      <c r="O2" s="404"/>
      <c r="P2" s="404"/>
      <c r="Q2" s="404"/>
      <c r="R2" s="404"/>
    </row>
    <row r="3" spans="1:19">
      <c r="B3" s="245" t="s">
        <v>1</v>
      </c>
      <c r="C3" s="245"/>
      <c r="D3" s="245"/>
      <c r="E3" s="245"/>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9" t="s">
        <v>123</v>
      </c>
      <c r="D9" s="5" t="s">
        <v>124</v>
      </c>
      <c r="F9" s="20"/>
      <c r="G9" s="7"/>
    </row>
    <row r="10" spans="1:19">
      <c r="C10" s="239"/>
      <c r="D10" s="5" t="s">
        <v>13</v>
      </c>
      <c r="F10" s="20"/>
    </row>
    <row r="11" spans="1:19">
      <c r="C11" s="2" t="s">
        <v>125</v>
      </c>
      <c r="D11" s="5" t="s">
        <v>161</v>
      </c>
      <c r="F11" s="20"/>
    </row>
    <row r="12" spans="1:19">
      <c r="C12" s="2"/>
      <c r="D12" s="5" t="s">
        <v>162</v>
      </c>
      <c r="F12" s="20"/>
    </row>
    <row r="13" spans="1:19">
      <c r="D13" s="29"/>
      <c r="E13" s="20"/>
      <c r="F13" s="20"/>
    </row>
    <row r="14" spans="1:19" ht="15.75" thickBot="1"/>
    <row r="15" spans="1:19" ht="15.75" thickBot="1">
      <c r="A15" s="405" t="s">
        <v>14</v>
      </c>
      <c r="B15" s="406"/>
      <c r="C15" s="406"/>
      <c r="D15" s="406"/>
      <c r="E15" s="406"/>
      <c r="F15" s="406"/>
      <c r="G15" s="406"/>
      <c r="H15" s="407" t="s">
        <v>127</v>
      </c>
      <c r="I15" s="390"/>
      <c r="J15" s="390"/>
      <c r="K15" s="390"/>
      <c r="L15" s="390"/>
      <c r="M15" s="390"/>
      <c r="N15" s="390"/>
      <c r="O15" s="390"/>
      <c r="P15" s="390"/>
      <c r="Q15" s="390"/>
      <c r="R15" s="391"/>
    </row>
    <row r="16" spans="1:19" ht="28.5" customHeight="1">
      <c r="A16" s="169" t="s">
        <v>17</v>
      </c>
      <c r="B16" s="169" t="s">
        <v>18</v>
      </c>
      <c r="C16" s="176" t="s">
        <v>19</v>
      </c>
      <c r="D16" s="169" t="s">
        <v>20</v>
      </c>
      <c r="E16" s="169" t="s">
        <v>128</v>
      </c>
      <c r="F16" s="169" t="s">
        <v>22</v>
      </c>
      <c r="G16" s="36" t="s">
        <v>23</v>
      </c>
      <c r="H16" s="408" t="s">
        <v>129</v>
      </c>
      <c r="I16" s="409"/>
      <c r="J16" s="409"/>
      <c r="K16" s="410"/>
      <c r="L16" s="169" t="s">
        <v>130</v>
      </c>
      <c r="M16" s="411" t="s">
        <v>131</v>
      </c>
      <c r="N16" s="413" t="s">
        <v>132</v>
      </c>
      <c r="O16" s="415" t="s">
        <v>133</v>
      </c>
      <c r="P16" s="416"/>
      <c r="Q16" s="408" t="s">
        <v>16</v>
      </c>
      <c r="R16" s="410"/>
    </row>
    <row r="17" spans="1:18" ht="30" customHeight="1">
      <c r="A17" s="243" t="s">
        <v>26</v>
      </c>
      <c r="B17" s="244">
        <v>0.3</v>
      </c>
      <c r="C17" s="222" t="s">
        <v>27</v>
      </c>
      <c r="D17" s="10" t="s">
        <v>28</v>
      </c>
      <c r="E17" s="222">
        <v>4</v>
      </c>
      <c r="F17" s="222" t="s">
        <v>29</v>
      </c>
      <c r="G17" s="236" t="s">
        <v>30</v>
      </c>
      <c r="H17" s="166" t="s">
        <v>134</v>
      </c>
      <c r="I17" s="166" t="s">
        <v>135</v>
      </c>
      <c r="J17" s="166" t="s">
        <v>136</v>
      </c>
      <c r="K17" s="166" t="s">
        <v>137</v>
      </c>
      <c r="L17" s="9" t="s">
        <v>138</v>
      </c>
      <c r="M17" s="412"/>
      <c r="N17" s="414"/>
      <c r="O17" s="22" t="s">
        <v>139</v>
      </c>
      <c r="P17" s="22" t="s">
        <v>116</v>
      </c>
      <c r="Q17" s="22" t="s">
        <v>24</v>
      </c>
      <c r="R17" s="167" t="s">
        <v>25</v>
      </c>
    </row>
    <row r="18" spans="1:18" ht="45" customHeight="1">
      <c r="A18" s="243"/>
      <c r="B18" s="243"/>
      <c r="C18" s="223"/>
      <c r="D18" s="11" t="s">
        <v>31</v>
      </c>
      <c r="E18" s="223"/>
      <c r="F18" s="223"/>
      <c r="G18" s="236"/>
      <c r="H18" s="392">
        <f>1/E17</f>
        <v>0.25</v>
      </c>
      <c r="I18" s="392">
        <f>+'Seguimiento 2'!I18:I20</f>
        <v>0.25</v>
      </c>
      <c r="J18" s="392">
        <f>2/E17</f>
        <v>0.5</v>
      </c>
      <c r="K18" s="392"/>
      <c r="L18" s="398">
        <f>+H18+I18+J18</f>
        <v>1</v>
      </c>
      <c r="M18" s="398">
        <f>4*B17/E17</f>
        <v>0.3</v>
      </c>
      <c r="N18" s="395" t="s">
        <v>140</v>
      </c>
      <c r="O18" s="395" t="s">
        <v>141</v>
      </c>
      <c r="P18" s="222" t="s">
        <v>142</v>
      </c>
      <c r="Q18" s="395" t="s">
        <v>143</v>
      </c>
      <c r="R18" s="222"/>
    </row>
    <row r="19" spans="1:18" ht="35.25" customHeight="1">
      <c r="A19" s="243"/>
      <c r="B19" s="243"/>
      <c r="C19" s="223"/>
      <c r="D19" s="11" t="s">
        <v>32</v>
      </c>
      <c r="E19" s="223"/>
      <c r="F19" s="223"/>
      <c r="G19" s="236"/>
      <c r="H19" s="393"/>
      <c r="I19" s="393"/>
      <c r="J19" s="393"/>
      <c r="K19" s="393"/>
      <c r="L19" s="399"/>
      <c r="M19" s="399"/>
      <c r="N19" s="396"/>
      <c r="O19" s="396"/>
      <c r="P19" s="223"/>
      <c r="Q19" s="396"/>
      <c r="R19" s="223"/>
    </row>
    <row r="20" spans="1:18" ht="39.75" customHeight="1">
      <c r="A20" s="243"/>
      <c r="B20" s="243"/>
      <c r="C20" s="224"/>
      <c r="D20" s="11" t="s">
        <v>33</v>
      </c>
      <c r="E20" s="224"/>
      <c r="F20" s="224"/>
      <c r="G20" s="236"/>
      <c r="H20" s="394"/>
      <c r="I20" s="394"/>
      <c r="J20" s="394"/>
      <c r="K20" s="394"/>
      <c r="L20" s="400"/>
      <c r="M20" s="400"/>
      <c r="N20" s="397"/>
      <c r="O20" s="397"/>
      <c r="P20" s="224"/>
      <c r="Q20" s="397"/>
      <c r="R20" s="224"/>
    </row>
    <row r="21" spans="1:18" ht="56.25" customHeight="1">
      <c r="A21" s="232" t="s">
        <v>34</v>
      </c>
      <c r="B21" s="229">
        <v>0.4</v>
      </c>
      <c r="C21" s="222" t="s">
        <v>35</v>
      </c>
      <c r="D21" s="11" t="s">
        <v>144</v>
      </c>
      <c r="E21" s="222">
        <v>20</v>
      </c>
      <c r="F21" s="222" t="s">
        <v>37</v>
      </c>
      <c r="G21" s="222" t="s">
        <v>145</v>
      </c>
      <c r="H21" s="392">
        <f>7/25</f>
        <v>0.28000000000000003</v>
      </c>
      <c r="I21" s="383">
        <f>+'Seguimiento 2'!I21:I23</f>
        <v>0.35</v>
      </c>
      <c r="J21" s="392">
        <f>5/E21</f>
        <v>0.25</v>
      </c>
      <c r="K21" s="222"/>
      <c r="L21" s="383">
        <f>+H21+I21+J21+K21</f>
        <v>0.88</v>
      </c>
      <c r="M21" s="383">
        <f>+L21*B21</f>
        <v>0.35200000000000004</v>
      </c>
      <c r="N21" s="222"/>
      <c r="O21" s="222"/>
      <c r="P21" s="222"/>
      <c r="Q21" s="222"/>
      <c r="R21" s="222"/>
    </row>
    <row r="22" spans="1:18" ht="47.25" customHeight="1">
      <c r="A22" s="233"/>
      <c r="B22" s="230"/>
      <c r="C22" s="223"/>
      <c r="D22" s="11" t="s">
        <v>39</v>
      </c>
      <c r="E22" s="223"/>
      <c r="F22" s="223"/>
      <c r="G22" s="223"/>
      <c r="H22" s="393"/>
      <c r="I22" s="223"/>
      <c r="J22" s="393"/>
      <c r="K22" s="223"/>
      <c r="L22" s="384"/>
      <c r="M22" s="384"/>
      <c r="N22" s="223"/>
      <c r="O22" s="223"/>
      <c r="P22" s="223"/>
      <c r="Q22" s="223"/>
      <c r="R22" s="223"/>
    </row>
    <row r="23" spans="1:18" ht="57" customHeight="1">
      <c r="A23" s="234"/>
      <c r="B23" s="231"/>
      <c r="C23" s="224"/>
      <c r="D23" s="11" t="s">
        <v>41</v>
      </c>
      <c r="E23" s="223"/>
      <c r="F23" s="224"/>
      <c r="G23" s="224"/>
      <c r="H23" s="394"/>
      <c r="I23" s="224"/>
      <c r="J23" s="394"/>
      <c r="K23" s="224"/>
      <c r="L23" s="385"/>
      <c r="M23" s="385"/>
      <c r="N23" s="224"/>
      <c r="O23" s="224"/>
      <c r="P23" s="224"/>
      <c r="Q23" s="224"/>
      <c r="R23" s="224"/>
    </row>
    <row r="24" spans="1:18" ht="55.5" customHeight="1">
      <c r="A24" s="232" t="s">
        <v>43</v>
      </c>
      <c r="B24" s="229">
        <v>0.3</v>
      </c>
      <c r="C24" s="222" t="s">
        <v>44</v>
      </c>
      <c r="D24" s="11" t="s">
        <v>45</v>
      </c>
      <c r="E24" s="222">
        <v>15</v>
      </c>
      <c r="F24" s="222" t="s">
        <v>29</v>
      </c>
      <c r="G24" s="222" t="s">
        <v>42</v>
      </c>
      <c r="H24" s="392">
        <f>3/30</f>
        <v>0.1</v>
      </c>
      <c r="I24" s="383">
        <f>+'Seguimiento 2'!I24:I26</f>
        <v>0.33333333333333331</v>
      </c>
      <c r="J24" s="392">
        <f>6/E24</f>
        <v>0.4</v>
      </c>
      <c r="K24" s="222"/>
      <c r="L24" s="383">
        <f>+H24+I24+J24+K24</f>
        <v>0.83333333333333337</v>
      </c>
      <c r="M24" s="383">
        <f>14*B24/E24</f>
        <v>0.28000000000000003</v>
      </c>
      <c r="N24" s="222"/>
      <c r="O24" s="222"/>
      <c r="P24" s="222"/>
      <c r="Q24" s="222"/>
      <c r="R24" s="222"/>
    </row>
    <row r="25" spans="1:18" ht="39.75" customHeight="1">
      <c r="A25" s="233"/>
      <c r="B25" s="230"/>
      <c r="C25" s="223"/>
      <c r="D25" s="11" t="s">
        <v>46</v>
      </c>
      <c r="E25" s="223"/>
      <c r="F25" s="223"/>
      <c r="G25" s="223"/>
      <c r="H25" s="393"/>
      <c r="I25" s="223"/>
      <c r="J25" s="393"/>
      <c r="K25" s="223"/>
      <c r="L25" s="384"/>
      <c r="M25" s="384"/>
      <c r="N25" s="223"/>
      <c r="O25" s="223"/>
      <c r="P25" s="223"/>
      <c r="Q25" s="223"/>
      <c r="R25" s="223"/>
    </row>
    <row r="26" spans="1:18" ht="39" customHeight="1">
      <c r="A26" s="234"/>
      <c r="B26" s="231"/>
      <c r="C26" s="224"/>
      <c r="D26" s="11" t="s">
        <v>47</v>
      </c>
      <c r="E26" s="224"/>
      <c r="F26" s="224"/>
      <c r="G26" s="224"/>
      <c r="H26" s="394"/>
      <c r="I26" s="224"/>
      <c r="J26" s="394"/>
      <c r="K26" s="224"/>
      <c r="L26" s="385"/>
      <c r="M26" s="385"/>
      <c r="N26" s="224"/>
      <c r="O26" s="224"/>
      <c r="P26" s="224"/>
      <c r="Q26" s="224"/>
      <c r="R26" s="224"/>
    </row>
    <row r="27" spans="1:18" ht="33.75" customHeight="1">
      <c r="A27" s="167" t="s">
        <v>48</v>
      </c>
      <c r="B27" s="168">
        <f>SUM(B17:B26)</f>
        <v>1</v>
      </c>
      <c r="C27" s="168"/>
      <c r="D27" s="5"/>
      <c r="E27" s="5"/>
      <c r="F27" s="5"/>
      <c r="G27" s="11"/>
      <c r="H27" s="168">
        <f>SUM(H18:H26)</f>
        <v>0.63</v>
      </c>
      <c r="I27" s="168">
        <f>SUM(I18:I26)</f>
        <v>0.93333333333333335</v>
      </c>
      <c r="J27" s="168">
        <f>SUM(J18:J26)</f>
        <v>1.1499999999999999</v>
      </c>
      <c r="K27" s="5"/>
      <c r="L27" s="23">
        <f>SUM(L18:L26)/3</f>
        <v>0.9044444444444445</v>
      </c>
      <c r="M27" s="23">
        <f>SUM(M18:M26)</f>
        <v>0.93200000000000005</v>
      </c>
      <c r="N27" s="5"/>
      <c r="O27" s="5"/>
      <c r="P27" s="5"/>
      <c r="Q27" s="5"/>
      <c r="R27" s="5"/>
    </row>
    <row r="28" spans="1:18" ht="29.25" customHeight="1" thickBot="1">
      <c r="A28" s="13"/>
    </row>
    <row r="29" spans="1:18" ht="20.25" customHeight="1">
      <c r="A29" s="13"/>
      <c r="D29" s="217"/>
      <c r="E29" s="218"/>
      <c r="F29" s="386"/>
      <c r="G29" s="387"/>
      <c r="H29" s="388"/>
      <c r="I29" s="24"/>
      <c r="J29" s="24"/>
      <c r="K29" s="24"/>
      <c r="L29" s="24"/>
      <c r="M29" s="24"/>
      <c r="N29" s="24"/>
      <c r="O29" s="24"/>
      <c r="P29" s="24"/>
      <c r="Q29" s="24"/>
      <c r="R29" s="24"/>
    </row>
    <row r="30" spans="1:18" ht="15.75" thickBot="1">
      <c r="A30" s="13"/>
      <c r="D30" s="215" t="s">
        <v>49</v>
      </c>
      <c r="E30" s="216"/>
      <c r="F30" s="171"/>
      <c r="G30" s="216" t="s">
        <v>50</v>
      </c>
      <c r="H30" s="219"/>
      <c r="I30" s="25"/>
      <c r="J30" s="25"/>
      <c r="K30" s="25"/>
      <c r="L30" s="25"/>
      <c r="M30" s="25"/>
      <c r="N30" s="25"/>
      <c r="O30" s="25"/>
      <c r="P30" s="25"/>
      <c r="Q30" s="25"/>
      <c r="R30" s="25"/>
    </row>
    <row r="31" spans="1:18" ht="15.75" thickBot="1">
      <c r="A31" s="13"/>
    </row>
    <row r="32" spans="1:18" ht="15.75" thickBot="1">
      <c r="A32" s="13"/>
      <c r="B32" s="389" t="s">
        <v>146</v>
      </c>
      <c r="C32" s="390"/>
      <c r="D32" s="390"/>
      <c r="E32" s="390"/>
      <c r="F32" s="390"/>
      <c r="G32" s="390"/>
      <c r="H32" s="391"/>
      <c r="I32" s="34"/>
      <c r="J32" s="34"/>
      <c r="K32" s="34"/>
      <c r="L32" s="34"/>
      <c r="M32" s="34"/>
      <c r="N32" s="34"/>
      <c r="O32" s="34"/>
      <c r="P32" s="34"/>
      <c r="Q32" s="34"/>
      <c r="R32" s="34"/>
    </row>
    <row r="33" spans="1:18" ht="42.75">
      <c r="A33" s="13"/>
      <c r="B33" s="14" t="s">
        <v>147</v>
      </c>
      <c r="C33" s="30" t="s">
        <v>148</v>
      </c>
      <c r="D33" s="15" t="s">
        <v>149</v>
      </c>
      <c r="E33" s="15" t="s">
        <v>150</v>
      </c>
      <c r="F33" s="15" t="s">
        <v>151</v>
      </c>
      <c r="G33" s="176" t="s">
        <v>152</v>
      </c>
      <c r="H33" s="176"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70"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2:S39"/>
  <sheetViews>
    <sheetView topLeftCell="E10" zoomScale="80" zoomScaleNormal="80" zoomScalePageLayoutView="80" workbookViewId="0">
      <selection activeCell="A15" sqref="A15:G15"/>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c r="B2" s="235" t="s">
        <v>121</v>
      </c>
      <c r="C2" s="235"/>
      <c r="D2" s="235"/>
      <c r="E2" s="235"/>
      <c r="F2" s="404"/>
      <c r="G2" s="404"/>
      <c r="H2" s="404"/>
      <c r="I2" s="404"/>
      <c r="J2" s="404"/>
      <c r="K2" s="404"/>
      <c r="L2" s="404"/>
      <c r="M2" s="404"/>
      <c r="N2" s="404"/>
      <c r="O2" s="404"/>
      <c r="P2" s="404"/>
      <c r="Q2" s="404"/>
      <c r="R2" s="404"/>
    </row>
    <row r="3" spans="1:19">
      <c r="B3" s="245" t="s">
        <v>1</v>
      </c>
      <c r="C3" s="245"/>
      <c r="D3" s="245"/>
      <c r="E3" s="245"/>
      <c r="F3" s="34"/>
      <c r="G3" s="34"/>
      <c r="H3" s="34"/>
      <c r="I3" s="34"/>
      <c r="J3" s="34"/>
      <c r="K3" s="34"/>
      <c r="L3" s="34"/>
      <c r="M3" s="34"/>
      <c r="N3" s="34"/>
      <c r="O3" s="34"/>
      <c r="P3" s="34"/>
      <c r="Q3" s="34"/>
      <c r="R3" s="34"/>
      <c r="S3" s="20"/>
    </row>
    <row r="4" spans="1:19" ht="27" customHeight="1">
      <c r="C4" s="2" t="s">
        <v>2</v>
      </c>
      <c r="D4" s="5" t="str">
        <f>'Concertacion '!D4</f>
        <v xml:space="preserve">Departamento Administrativo de la Funcion Publica </v>
      </c>
      <c r="F4" s="20"/>
    </row>
    <row r="5" spans="1:19">
      <c r="C5" s="2" t="s">
        <v>4</v>
      </c>
      <c r="D5" s="5" t="str">
        <f>'Concertacion '!D5</f>
        <v xml:space="preserve">Direccion de Empleo Publico </v>
      </c>
      <c r="F5" s="20"/>
    </row>
    <row r="6" spans="1:19">
      <c r="C6" s="4" t="s">
        <v>6</v>
      </c>
      <c r="D6" s="5" t="str">
        <f>'Concertacion '!D6</f>
        <v>Alex Rios</v>
      </c>
      <c r="F6" s="20"/>
    </row>
    <row r="7" spans="1:19">
      <c r="C7" s="4" t="s">
        <v>8</v>
      </c>
      <c r="D7" s="5" t="str">
        <f>'Concertacion '!D7</f>
        <v>Daniel Gomez</v>
      </c>
      <c r="F7" s="20"/>
    </row>
    <row r="8" spans="1:19">
      <c r="C8" s="4" t="s">
        <v>122</v>
      </c>
      <c r="D8" s="6">
        <v>41715</v>
      </c>
      <c r="F8" s="21"/>
    </row>
    <row r="9" spans="1:19">
      <c r="C9" s="239" t="s">
        <v>123</v>
      </c>
      <c r="D9" s="5" t="s">
        <v>124</v>
      </c>
      <c r="F9" s="20"/>
      <c r="G9" s="7"/>
    </row>
    <row r="10" spans="1:19">
      <c r="C10" s="239"/>
      <c r="D10" s="5" t="s">
        <v>13</v>
      </c>
      <c r="F10" s="20"/>
    </row>
    <row r="11" spans="1:19">
      <c r="C11" s="2" t="s">
        <v>125</v>
      </c>
      <c r="D11" s="5" t="s">
        <v>163</v>
      </c>
      <c r="F11" s="20"/>
    </row>
    <row r="12" spans="1:19">
      <c r="C12" s="2"/>
      <c r="D12" s="5" t="s">
        <v>13</v>
      </c>
      <c r="F12" s="20"/>
    </row>
    <row r="13" spans="1:19">
      <c r="D13" s="29"/>
      <c r="E13" s="20"/>
      <c r="F13" s="20"/>
    </row>
    <row r="14" spans="1:19" ht="15.75" thickBot="1"/>
    <row r="15" spans="1:19" ht="15.75" thickBot="1">
      <c r="A15" s="405" t="s">
        <v>14</v>
      </c>
      <c r="B15" s="406"/>
      <c r="C15" s="406"/>
      <c r="D15" s="406"/>
      <c r="E15" s="406"/>
      <c r="F15" s="406"/>
      <c r="G15" s="406"/>
      <c r="H15" s="407" t="s">
        <v>127</v>
      </c>
      <c r="I15" s="390"/>
      <c r="J15" s="390"/>
      <c r="K15" s="390"/>
      <c r="L15" s="390"/>
      <c r="M15" s="390"/>
      <c r="N15" s="390"/>
      <c r="O15" s="390"/>
      <c r="P15" s="390"/>
      <c r="Q15" s="390"/>
      <c r="R15" s="391"/>
    </row>
    <row r="16" spans="1:19" ht="28.5" customHeight="1">
      <c r="A16" s="169" t="s">
        <v>17</v>
      </c>
      <c r="B16" s="169" t="s">
        <v>18</v>
      </c>
      <c r="C16" s="176" t="s">
        <v>19</v>
      </c>
      <c r="D16" s="169" t="s">
        <v>20</v>
      </c>
      <c r="E16" s="169" t="s">
        <v>128</v>
      </c>
      <c r="F16" s="169" t="s">
        <v>22</v>
      </c>
      <c r="G16" s="36" t="s">
        <v>23</v>
      </c>
      <c r="H16" s="408" t="s">
        <v>129</v>
      </c>
      <c r="I16" s="409"/>
      <c r="J16" s="409"/>
      <c r="K16" s="410"/>
      <c r="L16" s="169" t="s">
        <v>130</v>
      </c>
      <c r="M16" s="411" t="s">
        <v>131</v>
      </c>
      <c r="N16" s="413" t="s">
        <v>132</v>
      </c>
      <c r="O16" s="415" t="s">
        <v>133</v>
      </c>
      <c r="P16" s="416"/>
      <c r="Q16" s="408" t="s">
        <v>16</v>
      </c>
      <c r="R16" s="410"/>
    </row>
    <row r="17" spans="1:18" ht="30" customHeight="1">
      <c r="A17" s="243" t="s">
        <v>26</v>
      </c>
      <c r="B17" s="244">
        <v>0.3</v>
      </c>
      <c r="C17" s="222" t="s">
        <v>27</v>
      </c>
      <c r="D17" s="10" t="s">
        <v>28</v>
      </c>
      <c r="E17" s="222">
        <v>4</v>
      </c>
      <c r="F17" s="222" t="s">
        <v>29</v>
      </c>
      <c r="G17" s="236" t="s">
        <v>30</v>
      </c>
      <c r="H17" s="166" t="s">
        <v>134</v>
      </c>
      <c r="I17" s="166" t="s">
        <v>135</v>
      </c>
      <c r="J17" s="166" t="s">
        <v>136</v>
      </c>
      <c r="K17" s="166" t="s">
        <v>137</v>
      </c>
      <c r="L17" s="9" t="s">
        <v>138</v>
      </c>
      <c r="M17" s="412"/>
      <c r="N17" s="414"/>
      <c r="O17" s="22" t="s">
        <v>139</v>
      </c>
      <c r="P17" s="22" t="s">
        <v>116</v>
      </c>
      <c r="Q17" s="22" t="s">
        <v>24</v>
      </c>
      <c r="R17" s="167" t="s">
        <v>25</v>
      </c>
    </row>
    <row r="18" spans="1:18" ht="45" customHeight="1">
      <c r="A18" s="243"/>
      <c r="B18" s="243"/>
      <c r="C18" s="223"/>
      <c r="D18" s="11" t="s">
        <v>31</v>
      </c>
      <c r="E18" s="223"/>
      <c r="F18" s="223"/>
      <c r="G18" s="236"/>
      <c r="H18" s="392">
        <f>1/E17</f>
        <v>0.25</v>
      </c>
      <c r="I18" s="392">
        <f>+'Seguimiento 2'!I18:I20</f>
        <v>0.25</v>
      </c>
      <c r="J18" s="392">
        <f>+'Seguimiento 3'!J18:J20</f>
        <v>0.5</v>
      </c>
      <c r="K18" s="392">
        <v>0</v>
      </c>
      <c r="L18" s="398">
        <f>+H18+I18+J18+K18</f>
        <v>1</v>
      </c>
      <c r="M18" s="398">
        <f>4*B17/E17</f>
        <v>0.3</v>
      </c>
      <c r="N18" s="395" t="s">
        <v>140</v>
      </c>
      <c r="O18" s="395" t="s">
        <v>141</v>
      </c>
      <c r="P18" s="222" t="s">
        <v>142</v>
      </c>
      <c r="Q18" s="395" t="s">
        <v>143</v>
      </c>
      <c r="R18" s="222"/>
    </row>
    <row r="19" spans="1:18" ht="35.25" customHeight="1">
      <c r="A19" s="243"/>
      <c r="B19" s="243"/>
      <c r="C19" s="223"/>
      <c r="D19" s="11" t="s">
        <v>32</v>
      </c>
      <c r="E19" s="223"/>
      <c r="F19" s="223"/>
      <c r="G19" s="236"/>
      <c r="H19" s="393"/>
      <c r="I19" s="393"/>
      <c r="J19" s="393"/>
      <c r="K19" s="393"/>
      <c r="L19" s="399"/>
      <c r="M19" s="399"/>
      <c r="N19" s="396"/>
      <c r="O19" s="396"/>
      <c r="P19" s="223"/>
      <c r="Q19" s="396"/>
      <c r="R19" s="223"/>
    </row>
    <row r="20" spans="1:18" ht="39.75" customHeight="1">
      <c r="A20" s="243"/>
      <c r="B20" s="243"/>
      <c r="C20" s="224"/>
      <c r="D20" s="11" t="s">
        <v>33</v>
      </c>
      <c r="E20" s="224"/>
      <c r="F20" s="224"/>
      <c r="G20" s="236"/>
      <c r="H20" s="394"/>
      <c r="I20" s="394"/>
      <c r="J20" s="394"/>
      <c r="K20" s="394"/>
      <c r="L20" s="400"/>
      <c r="M20" s="400"/>
      <c r="N20" s="397"/>
      <c r="O20" s="397"/>
      <c r="P20" s="224"/>
      <c r="Q20" s="397"/>
      <c r="R20" s="224"/>
    </row>
    <row r="21" spans="1:18" ht="56.25" customHeight="1">
      <c r="A21" s="232" t="s">
        <v>34</v>
      </c>
      <c r="B21" s="229">
        <v>0.4</v>
      </c>
      <c r="C21" s="222" t="s">
        <v>35</v>
      </c>
      <c r="D21" s="11" t="s">
        <v>144</v>
      </c>
      <c r="E21" s="222">
        <v>20</v>
      </c>
      <c r="F21" s="222" t="s">
        <v>37</v>
      </c>
      <c r="G21" s="222" t="s">
        <v>145</v>
      </c>
      <c r="H21" s="392">
        <f>7/25</f>
        <v>0.28000000000000003</v>
      </c>
      <c r="I21" s="383">
        <f>+'Seguimiento 2'!I21:I23</f>
        <v>0.35</v>
      </c>
      <c r="J21" s="383">
        <f>+'Seguimiento 3'!J21:J23</f>
        <v>0.25</v>
      </c>
      <c r="K21" s="392">
        <f>8/E21</f>
        <v>0.4</v>
      </c>
      <c r="L21" s="383">
        <f>+H21+I21+J21+K21</f>
        <v>1.28</v>
      </c>
      <c r="M21" s="383">
        <f>22*B21/E21</f>
        <v>0.44000000000000006</v>
      </c>
      <c r="N21" s="222"/>
      <c r="O21" s="222"/>
      <c r="P21" s="222"/>
      <c r="Q21" s="222"/>
      <c r="R21" s="226"/>
    </row>
    <row r="22" spans="1:18" ht="47.25" customHeight="1">
      <c r="A22" s="233"/>
      <c r="B22" s="230"/>
      <c r="C22" s="223"/>
      <c r="D22" s="11" t="s">
        <v>39</v>
      </c>
      <c r="E22" s="223"/>
      <c r="F22" s="223"/>
      <c r="G22" s="223"/>
      <c r="H22" s="393"/>
      <c r="I22" s="223"/>
      <c r="J22" s="223"/>
      <c r="K22" s="393"/>
      <c r="L22" s="384"/>
      <c r="M22" s="384"/>
      <c r="N22" s="223"/>
      <c r="O22" s="223"/>
      <c r="P22" s="223"/>
      <c r="Q22" s="223"/>
      <c r="R22" s="227"/>
    </row>
    <row r="23" spans="1:18" ht="57" customHeight="1">
      <c r="A23" s="234"/>
      <c r="B23" s="231"/>
      <c r="C23" s="224"/>
      <c r="D23" s="11" t="s">
        <v>41</v>
      </c>
      <c r="E23" s="223"/>
      <c r="F23" s="224"/>
      <c r="G23" s="224"/>
      <c r="H23" s="394"/>
      <c r="I23" s="224"/>
      <c r="J23" s="224"/>
      <c r="K23" s="394"/>
      <c r="L23" s="385"/>
      <c r="M23" s="385"/>
      <c r="N23" s="224"/>
      <c r="O23" s="224"/>
      <c r="P23" s="224"/>
      <c r="Q23" s="224"/>
      <c r="R23" s="228"/>
    </row>
    <row r="24" spans="1:18" ht="55.5" customHeight="1">
      <c r="A24" s="232" t="s">
        <v>43</v>
      </c>
      <c r="B24" s="229">
        <v>0.3</v>
      </c>
      <c r="C24" s="222" t="s">
        <v>44</v>
      </c>
      <c r="D24" s="11" t="s">
        <v>45</v>
      </c>
      <c r="E24" s="222">
        <v>15</v>
      </c>
      <c r="F24" s="222" t="s">
        <v>29</v>
      </c>
      <c r="G24" s="222" t="s">
        <v>42</v>
      </c>
      <c r="H24" s="392">
        <f>3/30</f>
        <v>0.1</v>
      </c>
      <c r="I24" s="383">
        <f>+'Seguimiento 2'!I24:I26</f>
        <v>0.33333333333333331</v>
      </c>
      <c r="J24" s="383">
        <f>+'Seguimiento 3'!J24:J26</f>
        <v>0.4</v>
      </c>
      <c r="K24" s="392">
        <f>1/E24</f>
        <v>6.6666666666666666E-2</v>
      </c>
      <c r="L24" s="383">
        <f>+H24+I24+J24+K24</f>
        <v>0.9</v>
      </c>
      <c r="M24" s="383">
        <f>15*B24/E24</f>
        <v>0.3</v>
      </c>
      <c r="N24" s="222"/>
      <c r="O24" s="222"/>
      <c r="P24" s="222"/>
      <c r="Q24" s="222"/>
      <c r="R24" s="222"/>
    </row>
    <row r="25" spans="1:18" ht="39.75" customHeight="1">
      <c r="A25" s="233"/>
      <c r="B25" s="230"/>
      <c r="C25" s="223"/>
      <c r="D25" s="11" t="s">
        <v>46</v>
      </c>
      <c r="E25" s="223"/>
      <c r="F25" s="223"/>
      <c r="G25" s="223"/>
      <c r="H25" s="393"/>
      <c r="I25" s="223"/>
      <c r="J25" s="223"/>
      <c r="K25" s="393"/>
      <c r="L25" s="384"/>
      <c r="M25" s="384"/>
      <c r="N25" s="223"/>
      <c r="O25" s="223"/>
      <c r="P25" s="223"/>
      <c r="Q25" s="223"/>
      <c r="R25" s="223"/>
    </row>
    <row r="26" spans="1:18" ht="39" customHeight="1">
      <c r="A26" s="234"/>
      <c r="B26" s="231"/>
      <c r="C26" s="224"/>
      <c r="D26" s="11" t="s">
        <v>47</v>
      </c>
      <c r="E26" s="224"/>
      <c r="F26" s="224"/>
      <c r="G26" s="224"/>
      <c r="H26" s="394"/>
      <c r="I26" s="224"/>
      <c r="J26" s="224"/>
      <c r="K26" s="394"/>
      <c r="L26" s="385"/>
      <c r="M26" s="385"/>
      <c r="N26" s="224"/>
      <c r="O26" s="224"/>
      <c r="P26" s="224"/>
      <c r="Q26" s="224"/>
      <c r="R26" s="224"/>
    </row>
    <row r="27" spans="1:18" ht="33.75" customHeight="1">
      <c r="A27" s="167" t="s">
        <v>48</v>
      </c>
      <c r="B27" s="168">
        <f>SUM(B17:B26)</f>
        <v>1</v>
      </c>
      <c r="C27" s="168"/>
      <c r="D27" s="5"/>
      <c r="E27" s="5"/>
      <c r="F27" s="5"/>
      <c r="G27" s="11"/>
      <c r="H27" s="168">
        <f>SUM(H18:H26)</f>
        <v>0.63</v>
      </c>
      <c r="I27" s="168">
        <f>SUM(I18:I26)</f>
        <v>0.93333333333333335</v>
      </c>
      <c r="J27" s="168">
        <f>SUM(J18:J26)</f>
        <v>1.1499999999999999</v>
      </c>
      <c r="K27" s="168">
        <f>SUM(K18:K26)</f>
        <v>0.46666666666666667</v>
      </c>
      <c r="L27" s="23">
        <f>SUM(L18:L26)/3</f>
        <v>1.06</v>
      </c>
      <c r="M27" s="23">
        <f>SUM(M18:M26)</f>
        <v>1.04</v>
      </c>
      <c r="N27" s="5"/>
      <c r="O27" s="5"/>
      <c r="P27" s="5"/>
      <c r="Q27" s="5"/>
      <c r="R27" s="5"/>
    </row>
    <row r="28" spans="1:18" ht="29.25" customHeight="1" thickBot="1">
      <c r="A28" s="13"/>
    </row>
    <row r="29" spans="1:18" ht="20.25" customHeight="1">
      <c r="A29" s="13"/>
      <c r="D29" s="217"/>
      <c r="E29" s="218"/>
      <c r="F29" s="386"/>
      <c r="G29" s="387"/>
      <c r="H29" s="388"/>
      <c r="I29" s="24"/>
      <c r="J29" s="24"/>
      <c r="K29" s="24"/>
      <c r="L29" s="24"/>
      <c r="M29" s="24"/>
      <c r="N29" s="24"/>
      <c r="O29" s="24"/>
      <c r="P29" s="24"/>
      <c r="Q29" s="24"/>
      <c r="R29" s="24"/>
    </row>
    <row r="30" spans="1:18" ht="15.75" thickBot="1">
      <c r="A30" s="13"/>
      <c r="D30" s="215" t="s">
        <v>49</v>
      </c>
      <c r="E30" s="216"/>
      <c r="F30" s="171"/>
      <c r="G30" s="216" t="s">
        <v>50</v>
      </c>
      <c r="H30" s="219"/>
      <c r="I30" s="25"/>
      <c r="J30" s="25"/>
      <c r="K30" s="25"/>
      <c r="L30" s="25"/>
      <c r="M30" s="25"/>
      <c r="N30" s="25"/>
      <c r="O30" s="25"/>
      <c r="P30" s="25"/>
      <c r="Q30" s="25"/>
      <c r="R30" s="25"/>
    </row>
    <row r="31" spans="1:18" ht="15.75" thickBot="1">
      <c r="A31" s="13"/>
    </row>
    <row r="32" spans="1:18" ht="15.75" thickBot="1">
      <c r="A32" s="13"/>
      <c r="B32" s="389" t="s">
        <v>146</v>
      </c>
      <c r="C32" s="390"/>
      <c r="D32" s="390"/>
      <c r="E32" s="390"/>
      <c r="F32" s="390"/>
      <c r="G32" s="390"/>
      <c r="H32" s="391"/>
      <c r="I32" s="34"/>
      <c r="J32" s="34"/>
      <c r="K32" s="34"/>
      <c r="L32" s="34"/>
      <c r="M32" s="34"/>
      <c r="N32" s="34"/>
      <c r="O32" s="34"/>
      <c r="P32" s="34"/>
      <c r="Q32" s="34"/>
      <c r="R32" s="34"/>
    </row>
    <row r="33" spans="1:18" ht="42.75">
      <c r="A33" s="13"/>
      <c r="B33" s="14" t="s">
        <v>147</v>
      </c>
      <c r="C33" s="30" t="s">
        <v>148</v>
      </c>
      <c r="D33" s="15" t="s">
        <v>149</v>
      </c>
      <c r="E33" s="15" t="s">
        <v>150</v>
      </c>
      <c r="F33" s="15" t="s">
        <v>151</v>
      </c>
      <c r="G33" s="176" t="s">
        <v>152</v>
      </c>
      <c r="H33" s="176" t="s">
        <v>153</v>
      </c>
      <c r="I33" s="25"/>
      <c r="J33" s="25"/>
      <c r="K33" s="25"/>
      <c r="L33" s="25"/>
      <c r="M33" s="25"/>
      <c r="N33" s="25"/>
      <c r="O33" s="25"/>
      <c r="P33" s="25"/>
      <c r="Q33" s="25"/>
      <c r="R33" s="25"/>
    </row>
    <row r="34" spans="1:18" ht="105">
      <c r="B34" s="26" t="s">
        <v>154</v>
      </c>
      <c r="C34" s="11" t="s">
        <v>155</v>
      </c>
      <c r="D34" s="11" t="s">
        <v>156</v>
      </c>
      <c r="E34" s="16">
        <v>41807</v>
      </c>
      <c r="F34" s="11" t="s">
        <v>157</v>
      </c>
      <c r="G34" s="20"/>
      <c r="H34" s="17"/>
      <c r="I34" s="20"/>
      <c r="J34" s="20"/>
      <c r="K34" s="20"/>
      <c r="L34" s="20"/>
      <c r="M34" s="20"/>
      <c r="N34" s="20"/>
      <c r="O34" s="20"/>
      <c r="P34" s="20"/>
      <c r="Q34" s="20"/>
      <c r="R34" s="20"/>
    </row>
    <row r="35" spans="1:18" ht="42.75">
      <c r="B35" s="27" t="s">
        <v>158</v>
      </c>
      <c r="C35" s="31"/>
      <c r="D35" s="5"/>
      <c r="E35" s="5"/>
      <c r="F35" s="5"/>
      <c r="G35" s="5"/>
      <c r="H35" s="17"/>
      <c r="I35" s="20"/>
      <c r="J35" s="20"/>
      <c r="K35" s="20"/>
      <c r="L35" s="20"/>
      <c r="M35" s="20"/>
      <c r="N35" s="20"/>
      <c r="O35" s="20"/>
      <c r="P35" s="20"/>
      <c r="Q35" s="20"/>
      <c r="R35" s="20"/>
    </row>
    <row r="36" spans="1:18">
      <c r="B36" s="28" t="s">
        <v>71</v>
      </c>
      <c r="C36" s="32"/>
      <c r="D36" s="5"/>
      <c r="E36" s="5"/>
      <c r="F36" s="5"/>
      <c r="G36" s="5"/>
      <c r="H36" s="17"/>
      <c r="I36" s="20"/>
      <c r="J36" s="20"/>
      <c r="K36" s="20"/>
      <c r="L36" s="20"/>
      <c r="M36" s="20"/>
      <c r="N36" s="20"/>
      <c r="O36" s="20"/>
      <c r="P36" s="20"/>
      <c r="Q36" s="20"/>
      <c r="R36" s="20"/>
    </row>
    <row r="37" spans="1:18">
      <c r="B37" s="28" t="s">
        <v>159</v>
      </c>
      <c r="C37" s="32"/>
      <c r="D37" s="5"/>
      <c r="E37" s="5"/>
      <c r="F37" s="5"/>
      <c r="G37" s="5"/>
      <c r="H37" s="17"/>
      <c r="I37" s="20"/>
      <c r="J37" s="20"/>
      <c r="K37" s="20"/>
      <c r="L37" s="20"/>
      <c r="M37" s="20"/>
      <c r="N37" s="20"/>
      <c r="O37" s="20"/>
      <c r="P37" s="20"/>
      <c r="Q37" s="20"/>
      <c r="R37" s="20"/>
    </row>
    <row r="38" spans="1:18" ht="15.75" thickBot="1">
      <c r="B38" s="170" t="s">
        <v>160</v>
      </c>
      <c r="C38" s="33"/>
      <c r="D38" s="18"/>
      <c r="E38" s="18"/>
      <c r="F38" s="18"/>
      <c r="G38" s="18"/>
      <c r="H38" s="19"/>
      <c r="I38" s="20"/>
      <c r="J38" s="20"/>
      <c r="K38" s="20"/>
      <c r="L38" s="20"/>
      <c r="M38" s="20"/>
      <c r="N38" s="20"/>
      <c r="O38" s="20"/>
      <c r="P38" s="20"/>
      <c r="Q38" s="20"/>
      <c r="R38" s="20"/>
    </row>
    <row r="39" spans="1:18">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2:M18"/>
  <sheetViews>
    <sheetView zoomScale="80" zoomScaleNormal="80" zoomScalePageLayoutView="80" workbookViewId="0">
      <selection activeCell="N13" sqref="N13"/>
    </sheetView>
  </sheetViews>
  <sheetFormatPr baseColWidth="10" defaultColWidth="10.85546875" defaultRowHeight="1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c r="B2" s="235" t="s">
        <v>121</v>
      </c>
      <c r="C2" s="235"/>
      <c r="D2" s="235"/>
      <c r="E2" s="235"/>
      <c r="F2" s="404"/>
      <c r="G2" s="404"/>
      <c r="H2" s="404"/>
      <c r="I2" s="404"/>
      <c r="J2" s="404"/>
      <c r="K2" s="404"/>
      <c r="L2" s="404"/>
      <c r="M2" s="404"/>
    </row>
    <row r="3" spans="1:13" ht="15.75" thickBot="1"/>
    <row r="4" spans="1:13" ht="15.75" thickBot="1">
      <c r="A4" s="405" t="s">
        <v>14</v>
      </c>
      <c r="B4" s="406"/>
      <c r="C4" s="406"/>
      <c r="D4" s="406"/>
      <c r="E4" s="406"/>
      <c r="F4" s="406"/>
      <c r="G4" s="406"/>
      <c r="H4" s="407" t="s">
        <v>127</v>
      </c>
      <c r="I4" s="390"/>
      <c r="J4" s="390"/>
      <c r="K4" s="390"/>
      <c r="L4" s="390"/>
      <c r="M4" s="390"/>
    </row>
    <row r="5" spans="1:13" ht="28.5" customHeight="1">
      <c r="A5" s="169" t="s">
        <v>17</v>
      </c>
      <c r="B5" s="169" t="s">
        <v>18</v>
      </c>
      <c r="C5" s="176" t="s">
        <v>19</v>
      </c>
      <c r="D5" s="169" t="s">
        <v>20</v>
      </c>
      <c r="E5" s="169" t="s">
        <v>128</v>
      </c>
      <c r="F5" s="169" t="s">
        <v>22</v>
      </c>
      <c r="G5" s="36" t="s">
        <v>23</v>
      </c>
      <c r="H5" s="408" t="s">
        <v>129</v>
      </c>
      <c r="I5" s="409"/>
      <c r="J5" s="409"/>
      <c r="K5" s="410"/>
      <c r="L5" s="169" t="s">
        <v>130</v>
      </c>
      <c r="M5" s="411" t="s">
        <v>131</v>
      </c>
    </row>
    <row r="6" spans="1:13" ht="30" customHeight="1">
      <c r="A6" s="243" t="s">
        <v>26</v>
      </c>
      <c r="B6" s="244">
        <v>0.3</v>
      </c>
      <c r="C6" s="222" t="s">
        <v>27</v>
      </c>
      <c r="D6" s="10" t="s">
        <v>28</v>
      </c>
      <c r="E6" s="222">
        <v>4</v>
      </c>
      <c r="F6" s="222" t="s">
        <v>29</v>
      </c>
      <c r="G6" s="236" t="s">
        <v>30</v>
      </c>
      <c r="H6" s="166" t="s">
        <v>134</v>
      </c>
      <c r="I6" s="166" t="s">
        <v>135</v>
      </c>
      <c r="J6" s="166" t="s">
        <v>136</v>
      </c>
      <c r="K6" s="166" t="s">
        <v>137</v>
      </c>
      <c r="L6" s="9" t="s">
        <v>138</v>
      </c>
      <c r="M6" s="412"/>
    </row>
    <row r="7" spans="1:13" ht="45" customHeight="1">
      <c r="A7" s="243"/>
      <c r="B7" s="243"/>
      <c r="C7" s="223"/>
      <c r="D7" s="11" t="s">
        <v>31</v>
      </c>
      <c r="E7" s="223"/>
      <c r="F7" s="223"/>
      <c r="G7" s="236"/>
      <c r="H7" s="392">
        <f>1/E6</f>
        <v>0.25</v>
      </c>
      <c r="I7" s="392">
        <v>0.25</v>
      </c>
      <c r="J7" s="392">
        <v>0.5</v>
      </c>
      <c r="K7" s="392">
        <v>0</v>
      </c>
      <c r="L7" s="398">
        <f>+H7+I7+J7+K7</f>
        <v>1</v>
      </c>
      <c r="M7" s="398">
        <f>4*B6/E6</f>
        <v>0.3</v>
      </c>
    </row>
    <row r="8" spans="1:13" ht="35.25" customHeight="1">
      <c r="A8" s="243"/>
      <c r="B8" s="243"/>
      <c r="C8" s="223"/>
      <c r="D8" s="11" t="s">
        <v>32</v>
      </c>
      <c r="E8" s="223"/>
      <c r="F8" s="223"/>
      <c r="G8" s="236"/>
      <c r="H8" s="393"/>
      <c r="I8" s="393"/>
      <c r="J8" s="393"/>
      <c r="K8" s="393"/>
      <c r="L8" s="399"/>
      <c r="M8" s="399"/>
    </row>
    <row r="9" spans="1:13" ht="39.75" customHeight="1">
      <c r="A9" s="243"/>
      <c r="B9" s="243"/>
      <c r="C9" s="224"/>
      <c r="D9" s="11" t="s">
        <v>33</v>
      </c>
      <c r="E9" s="224"/>
      <c r="F9" s="224"/>
      <c r="G9" s="236"/>
      <c r="H9" s="394"/>
      <c r="I9" s="394"/>
      <c r="J9" s="394"/>
      <c r="K9" s="394"/>
      <c r="L9" s="400"/>
      <c r="M9" s="400"/>
    </row>
    <row r="10" spans="1:13" ht="56.25" customHeight="1">
      <c r="A10" s="232" t="s">
        <v>34</v>
      </c>
      <c r="B10" s="229">
        <v>0.4</v>
      </c>
      <c r="C10" s="222" t="s">
        <v>35</v>
      </c>
      <c r="D10" s="11" t="s">
        <v>144</v>
      </c>
      <c r="E10" s="222">
        <v>20</v>
      </c>
      <c r="F10" s="222" t="s">
        <v>37</v>
      </c>
      <c r="G10" s="222" t="s">
        <v>145</v>
      </c>
      <c r="H10" s="392">
        <f>7/25</f>
        <v>0.28000000000000003</v>
      </c>
      <c r="I10" s="383">
        <v>0.35</v>
      </c>
      <c r="J10" s="383">
        <v>0.25</v>
      </c>
      <c r="K10" s="392">
        <f>8/E10</f>
        <v>0.4</v>
      </c>
      <c r="L10" s="383">
        <f>+H10+I10+J10+K10</f>
        <v>1.28</v>
      </c>
      <c r="M10" s="383">
        <f>22*B10/E10</f>
        <v>0.44000000000000006</v>
      </c>
    </row>
    <row r="11" spans="1:13" ht="47.25" customHeight="1">
      <c r="A11" s="233"/>
      <c r="B11" s="230"/>
      <c r="C11" s="223"/>
      <c r="D11" s="11" t="s">
        <v>39</v>
      </c>
      <c r="E11" s="223"/>
      <c r="F11" s="223"/>
      <c r="G11" s="223"/>
      <c r="H11" s="393"/>
      <c r="I11" s="223"/>
      <c r="J11" s="223"/>
      <c r="K11" s="393"/>
      <c r="L11" s="384"/>
      <c r="M11" s="384"/>
    </row>
    <row r="12" spans="1:13" ht="57" customHeight="1">
      <c r="A12" s="234"/>
      <c r="B12" s="231"/>
      <c r="C12" s="224"/>
      <c r="D12" s="11" t="s">
        <v>41</v>
      </c>
      <c r="E12" s="223"/>
      <c r="F12" s="224"/>
      <c r="G12" s="224"/>
      <c r="H12" s="394"/>
      <c r="I12" s="224"/>
      <c r="J12" s="224"/>
      <c r="K12" s="394"/>
      <c r="L12" s="385"/>
      <c r="M12" s="385"/>
    </row>
    <row r="13" spans="1:13" ht="55.5" customHeight="1">
      <c r="A13" s="232" t="s">
        <v>43</v>
      </c>
      <c r="B13" s="229">
        <v>0.3</v>
      </c>
      <c r="C13" s="222" t="s">
        <v>44</v>
      </c>
      <c r="D13" s="11" t="s">
        <v>45</v>
      </c>
      <c r="E13" s="222">
        <v>15</v>
      </c>
      <c r="F13" s="222" t="s">
        <v>29</v>
      </c>
      <c r="G13" s="222" t="s">
        <v>42</v>
      </c>
      <c r="H13" s="392">
        <f>3/30</f>
        <v>0.1</v>
      </c>
      <c r="I13" s="383">
        <v>0.33</v>
      </c>
      <c r="J13" s="383">
        <v>0.4</v>
      </c>
      <c r="K13" s="392">
        <f>1/E13</f>
        <v>6.6666666666666666E-2</v>
      </c>
      <c r="L13" s="383">
        <f>+H13+I13+J13+K13</f>
        <v>0.89666666666666672</v>
      </c>
      <c r="M13" s="383">
        <f>15*B13/E13</f>
        <v>0.3</v>
      </c>
    </row>
    <row r="14" spans="1:13" ht="39.75" customHeight="1">
      <c r="A14" s="233"/>
      <c r="B14" s="230"/>
      <c r="C14" s="223"/>
      <c r="D14" s="11" t="s">
        <v>46</v>
      </c>
      <c r="E14" s="223"/>
      <c r="F14" s="223"/>
      <c r="G14" s="223"/>
      <c r="H14" s="393"/>
      <c r="I14" s="223"/>
      <c r="J14" s="223"/>
      <c r="K14" s="393"/>
      <c r="L14" s="384"/>
      <c r="M14" s="384"/>
    </row>
    <row r="15" spans="1:13" ht="39" customHeight="1">
      <c r="A15" s="234"/>
      <c r="B15" s="231"/>
      <c r="C15" s="224"/>
      <c r="D15" s="11" t="s">
        <v>47</v>
      </c>
      <c r="E15" s="224"/>
      <c r="F15" s="224"/>
      <c r="G15" s="224"/>
      <c r="H15" s="394"/>
      <c r="I15" s="224"/>
      <c r="J15" s="224"/>
      <c r="K15" s="394"/>
      <c r="L15" s="385"/>
      <c r="M15" s="385"/>
    </row>
    <row r="16" spans="1:13" ht="33.75" customHeight="1">
      <c r="A16" s="167" t="s">
        <v>48</v>
      </c>
      <c r="B16" s="168">
        <f>SUM(B6:B15)</f>
        <v>1</v>
      </c>
      <c r="C16" s="168"/>
      <c r="D16" s="5"/>
      <c r="E16" s="5"/>
      <c r="F16" s="5"/>
      <c r="G16" s="11"/>
      <c r="H16" s="168">
        <f>SUM(H7:H15)</f>
        <v>0.63</v>
      </c>
      <c r="I16" s="168">
        <f>SUM(I7:I15)</f>
        <v>0.92999999999999994</v>
      </c>
      <c r="J16" s="168">
        <f>SUM(J7:J15)</f>
        <v>1.1499999999999999</v>
      </c>
      <c r="K16" s="168">
        <f>SUM(K7:K15)</f>
        <v>0.46666666666666667</v>
      </c>
      <c r="L16" s="23">
        <f>SUM(L7:L15)/3</f>
        <v>1.058888888888889</v>
      </c>
      <c r="M16" s="23">
        <f>SUM(M7:M15)</f>
        <v>1.04</v>
      </c>
    </row>
    <row r="17" spans="1:13" ht="29.25" customHeight="1">
      <c r="A17" s="13"/>
    </row>
    <row r="18" spans="1:13">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row r="2" spans="2:9" ht="15.75" hidden="1" thickBot="1"/>
    <row r="3" spans="2:9" ht="38.25" customHeight="1" thickBot="1">
      <c r="B3" s="430" t="s">
        <v>164</v>
      </c>
      <c r="C3" s="431"/>
      <c r="D3" s="431"/>
      <c r="E3" s="431"/>
      <c r="F3" s="431"/>
      <c r="G3" s="431"/>
      <c r="H3" s="431"/>
      <c r="I3" s="432"/>
    </row>
    <row r="4" spans="2:9" ht="15.75" thickBot="1">
      <c r="B4" s="428" t="s">
        <v>165</v>
      </c>
      <c r="C4" s="424"/>
      <c r="D4" s="424"/>
      <c r="E4" s="433" t="s">
        <v>166</v>
      </c>
      <c r="F4" s="434"/>
      <c r="G4" s="435"/>
      <c r="H4" s="424" t="s">
        <v>167</v>
      </c>
      <c r="I4" s="425"/>
    </row>
    <row r="5" spans="2:9" ht="15.75" thickBot="1">
      <c r="B5" s="429"/>
      <c r="C5" s="426"/>
      <c r="D5" s="426"/>
      <c r="E5" s="59">
        <v>1</v>
      </c>
      <c r="F5" s="60">
        <v>2</v>
      </c>
      <c r="G5" s="60">
        <v>3</v>
      </c>
      <c r="H5" s="426"/>
      <c r="I5" s="427"/>
    </row>
    <row r="6" spans="2:9" ht="30.75" customHeight="1">
      <c r="B6" s="55">
        <v>1</v>
      </c>
      <c r="C6" s="420" t="s">
        <v>168</v>
      </c>
      <c r="D6" s="420"/>
      <c r="E6" s="61"/>
      <c r="F6" s="61"/>
      <c r="G6" s="61"/>
      <c r="H6" s="436"/>
      <c r="I6" s="437"/>
    </row>
    <row r="7" spans="2:9" ht="39" customHeight="1">
      <c r="B7" s="54">
        <v>2</v>
      </c>
      <c r="C7" s="421" t="s">
        <v>169</v>
      </c>
      <c r="D7" s="421"/>
      <c r="E7" s="50"/>
      <c r="F7" s="50"/>
      <c r="G7" s="50"/>
      <c r="H7" s="418"/>
      <c r="I7" s="419"/>
    </row>
    <row r="8" spans="2:9" ht="30" customHeight="1">
      <c r="B8" s="54">
        <v>3</v>
      </c>
      <c r="C8" s="421" t="s">
        <v>170</v>
      </c>
      <c r="D8" s="421"/>
      <c r="E8" s="50"/>
      <c r="F8" s="50"/>
      <c r="G8" s="50"/>
      <c r="H8" s="418"/>
      <c r="I8" s="419"/>
    </row>
    <row r="9" spans="2:9" ht="34.5" customHeight="1">
      <c r="B9" s="54">
        <v>4</v>
      </c>
      <c r="C9" s="421" t="s">
        <v>171</v>
      </c>
      <c r="D9" s="421"/>
      <c r="E9" s="50"/>
      <c r="F9" s="50"/>
      <c r="G9" s="50"/>
      <c r="H9" s="418"/>
      <c r="I9" s="419"/>
    </row>
    <row r="10" spans="2:9" ht="30.75" customHeight="1">
      <c r="B10" s="54">
        <v>5</v>
      </c>
      <c r="C10" s="421" t="s">
        <v>172</v>
      </c>
      <c r="D10" s="421"/>
      <c r="E10" s="50"/>
      <c r="F10" s="50"/>
      <c r="G10" s="50"/>
      <c r="H10" s="418"/>
      <c r="I10" s="419"/>
    </row>
    <row r="11" spans="2:9" ht="33.75" customHeight="1">
      <c r="B11" s="54">
        <v>6</v>
      </c>
      <c r="C11" s="421" t="s">
        <v>173</v>
      </c>
      <c r="D11" s="421"/>
      <c r="E11" s="50"/>
      <c r="F11" s="50"/>
      <c r="G11" s="50"/>
      <c r="H11" s="418"/>
      <c r="I11" s="419"/>
    </row>
    <row r="12" spans="2:9" ht="25.5" customHeight="1">
      <c r="B12" s="54">
        <v>7</v>
      </c>
      <c r="C12" s="421" t="s">
        <v>174</v>
      </c>
      <c r="D12" s="421"/>
      <c r="E12" s="51"/>
      <c r="F12" s="51"/>
      <c r="G12" s="51"/>
      <c r="H12" s="422"/>
      <c r="I12" s="423"/>
    </row>
    <row r="13" spans="2:9" ht="46.5" customHeight="1">
      <c r="B13" s="54">
        <v>8</v>
      </c>
      <c r="C13" s="421" t="s">
        <v>175</v>
      </c>
      <c r="D13" s="421"/>
      <c r="E13" s="51"/>
      <c r="F13" s="51"/>
      <c r="G13" s="51"/>
      <c r="H13" s="422"/>
      <c r="I13" s="423"/>
    </row>
    <row r="14" spans="2:9" ht="30.75" customHeight="1">
      <c r="B14" s="54">
        <v>9</v>
      </c>
      <c r="C14" s="421" t="s">
        <v>176</v>
      </c>
      <c r="D14" s="421"/>
      <c r="E14" s="51"/>
      <c r="F14" s="51"/>
      <c r="G14" s="51"/>
      <c r="H14" s="422"/>
      <c r="I14" s="423"/>
    </row>
    <row r="15" spans="2:9">
      <c r="B15" s="54">
        <v>10</v>
      </c>
      <c r="C15" s="421"/>
      <c r="D15" s="421"/>
      <c r="E15" s="51"/>
      <c r="F15" s="51"/>
      <c r="G15" s="51"/>
      <c r="H15" s="422"/>
      <c r="I15" s="423"/>
    </row>
    <row r="16" spans="2:9">
      <c r="B16" s="54">
        <v>11</v>
      </c>
      <c r="C16" s="421"/>
      <c r="D16" s="421"/>
      <c r="E16" s="51"/>
      <c r="F16" s="51"/>
      <c r="G16" s="51"/>
      <c r="H16" s="422"/>
      <c r="I16" s="423"/>
    </row>
    <row r="17" spans="2:9">
      <c r="B17" s="54">
        <v>12</v>
      </c>
      <c r="C17" s="421"/>
      <c r="D17" s="421"/>
      <c r="E17" s="51"/>
      <c r="F17" s="51"/>
      <c r="G17" s="51"/>
      <c r="H17" s="422"/>
      <c r="I17" s="423"/>
    </row>
    <row r="18" spans="2:9" ht="15.75" thickBot="1"/>
    <row r="19" spans="2:9" ht="11.25" customHeight="1" thickBot="1">
      <c r="B19" s="417" t="s">
        <v>177</v>
      </c>
      <c r="C19" s="417"/>
      <c r="D19" s="417"/>
      <c r="E19" s="417"/>
      <c r="F19" s="417"/>
      <c r="G19" s="417"/>
      <c r="H19" s="417"/>
      <c r="I19" s="417"/>
    </row>
    <row r="20" spans="2:9" ht="6.75" customHeight="1" thickBot="1">
      <c r="B20" s="417"/>
      <c r="C20" s="417"/>
      <c r="D20" s="417"/>
      <c r="E20" s="417"/>
      <c r="F20" s="417"/>
      <c r="G20" s="417"/>
      <c r="H20" s="417"/>
      <c r="I20" s="417"/>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43079638</cp:lastModifiedBy>
  <cp:revision/>
  <cp:lastPrinted>2019-02-07T19:30:08Z</cp:lastPrinted>
  <dcterms:created xsi:type="dcterms:W3CDTF">2014-03-17T17:12:16Z</dcterms:created>
  <dcterms:modified xsi:type="dcterms:W3CDTF">2019-02-27T17:10:00Z</dcterms:modified>
</cp:coreProperties>
</file>