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0" yWindow="0" windowWidth="20490" windowHeight="7755" tabRatio="712" firstSheet="1" activeTab="3"/>
  </bookViews>
  <sheets>
    <sheet name="Concertacion " sheetId="1" state="hidden" r:id="rId1"/>
    <sheet name="MANUAL ANEX 1" sheetId="22" r:id="rId2"/>
    <sheet name="MANUAL ANEX 2"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ANEXO 2" sheetId="17" r:id="rId10"/>
    <sheet name="ANEXO 3" sheetId="16" r:id="rId11"/>
    <sheet name="Instructivo" sheetId="3" state="hidden" r:id="rId12"/>
  </sheets>
  <definedNames>
    <definedName name="_xlnm.Print_Area" localSheetId="3">'ANEXO 1'!$A$1:$S$26</definedName>
    <definedName name="_xlnm.Print_Area" localSheetId="9">'ANEXO 2'!$A$2:$K$72</definedName>
    <definedName name="_xlnm.Print_Area" localSheetId="10">'ANEXO 3'!$A$1:$I$33</definedName>
    <definedName name="_xlnm.Print_Area" localSheetId="8">'Componente de Gestion Adicional'!$A$1:$O$20</definedName>
    <definedName name="_xlnm.Print_Area" localSheetId="1">'MANUAL ANEX 1'!$B$1:$I$42</definedName>
    <definedName name="_xlnm.Print_Area" localSheetId="2">'MANUAL ANEX 2'!$B$1:$J$31</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H18" i="12"/>
  <c r="G66" i="17" l="1"/>
  <c r="G61"/>
  <c r="G53"/>
  <c r="G48"/>
  <c r="G41"/>
  <c r="G35"/>
  <c r="G30"/>
  <c r="G24"/>
  <c r="F66"/>
  <c r="F61"/>
  <c r="F53"/>
  <c r="F48"/>
  <c r="F41"/>
  <c r="E35"/>
  <c r="F35"/>
  <c r="F30"/>
  <c r="F24"/>
  <c r="E66"/>
  <c r="E61"/>
  <c r="E53"/>
  <c r="I49" s="1"/>
  <c r="E48"/>
  <c r="I42" s="1"/>
  <c r="E41"/>
  <c r="E30"/>
  <c r="E24"/>
  <c r="G18"/>
  <c r="F18"/>
  <c r="E18"/>
  <c r="I25" l="1"/>
  <c r="I36"/>
  <c r="I31"/>
  <c r="I19"/>
  <c r="F67"/>
  <c r="G67"/>
  <c r="I14"/>
  <c r="I54"/>
  <c r="E67"/>
  <c r="I62"/>
  <c r="O10" i="12"/>
  <c r="P10" l="1"/>
  <c r="P8"/>
  <c r="E17" i="16"/>
  <c r="I16" i="9"/>
  <c r="H13"/>
  <c r="K13"/>
  <c r="L13"/>
  <c r="K10"/>
  <c r="K16" s="1"/>
  <c r="H10"/>
  <c r="L10"/>
  <c r="H7"/>
  <c r="L7" s="1"/>
  <c r="L16" s="1"/>
  <c r="M13"/>
  <c r="M7"/>
  <c r="M16" s="1"/>
  <c r="M10"/>
  <c r="J16"/>
  <c r="B16"/>
  <c r="H27" i="5"/>
  <c r="M24" i="7"/>
  <c r="M21"/>
  <c r="M18"/>
  <c r="M27" s="1"/>
  <c r="K24"/>
  <c r="K21"/>
  <c r="M24" i="6"/>
  <c r="J24"/>
  <c r="J24" i="7"/>
  <c r="J21" i="6"/>
  <c r="J21" i="7"/>
  <c r="L21" s="1"/>
  <c r="J18" i="6"/>
  <c r="J18" i="7"/>
  <c r="M18" i="6"/>
  <c r="I18" i="5"/>
  <c r="I18" i="6" s="1"/>
  <c r="H18"/>
  <c r="M24" i="5"/>
  <c r="M21"/>
  <c r="M18"/>
  <c r="I24"/>
  <c r="I24" i="7"/>
  <c r="H24"/>
  <c r="I21" i="5"/>
  <c r="I21" i="7"/>
  <c r="K27"/>
  <c r="H21" i="6"/>
  <c r="B27" i="7"/>
  <c r="H21"/>
  <c r="H18"/>
  <c r="D7"/>
  <c r="D6"/>
  <c r="D5"/>
  <c r="D4"/>
  <c r="B27" i="6"/>
  <c r="H24"/>
  <c r="I24"/>
  <c r="D7"/>
  <c r="D6"/>
  <c r="D5"/>
  <c r="D4"/>
  <c r="B27" i="5"/>
  <c r="L24"/>
  <c r="L21"/>
  <c r="D7"/>
  <c r="D6"/>
  <c r="D5"/>
  <c r="D4"/>
  <c r="B26" i="1"/>
  <c r="I18" i="7"/>
  <c r="M27" i="5"/>
  <c r="J27" i="6"/>
  <c r="H16" i="9"/>
  <c r="H27" i="7"/>
  <c r="I27" i="5"/>
  <c r="I21" i="6"/>
  <c r="L21" s="1"/>
  <c r="M21" s="1"/>
  <c r="M27" s="1"/>
  <c r="H27"/>
  <c r="L18" i="5"/>
  <c r="L27" s="1"/>
  <c r="J27" i="7" l="1"/>
  <c r="L24"/>
  <c r="L18"/>
  <c r="L24" i="6"/>
  <c r="I27"/>
  <c r="L18"/>
  <c r="I27" i="7"/>
  <c r="I69" i="17"/>
  <c r="D12" i="16" s="1"/>
  <c r="E12" s="1"/>
  <c r="P18" i="12"/>
  <c r="D10" i="16" s="1"/>
  <c r="E10" s="1"/>
  <c r="L27" i="7" l="1"/>
  <c r="L27" i="6"/>
  <c r="J69" i="17"/>
  <c r="E15" i="16"/>
  <c r="E20" s="1"/>
  <c r="P20" i="12"/>
</calcChain>
</file>

<file path=xl/sharedStrings.xml><?xml version="1.0" encoding="utf-8"?>
<sst xmlns="http://schemas.openxmlformats.org/spreadsheetml/2006/main" count="586" uniqueCount="303">
  <si>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</si>
  <si>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</si>
  <si>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</si>
  <si>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</si>
  <si>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</si>
  <si>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</si>
  <si>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</si>
  <si>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</si>
  <si>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</si>
  <si>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</si>
  <si>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</si>
  <si>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</si>
  <si>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</si>
  <si>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</si>
  <si>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</si>
  <si>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</si>
  <si>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</si>
  <si>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</si>
  <si>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</si>
  <si>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</si>
  <si>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</si>
  <si>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</si>
  <si>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</si>
  <si>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</si>
  <si>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</si>
  <si>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</si>
  <si>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</si>
  <si>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</si>
  <si>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</si>
  <si>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</si>
  <si>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</si>
  <si>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</si>
  <si>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</si>
  <si>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</si>
  <si>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</si>
  <si>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</si>
  <si>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</si>
  <si>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</si>
  <si>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</si>
  <si>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</si>
  <si>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</si>
  <si>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</si>
  <si>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</si>
  <si>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</si>
  <si>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</si>
  <si>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</si>
  <si>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</si>
  <si>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</si>
  <si>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</si>
  <si>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</si>
  <si>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</si>
  <si>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</si>
  <si>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</si>
  <si>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</si>
  <si>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</si>
  <si>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</si>
  <si>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</si>
  <si>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</si>
  <si>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</si>
  <si>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</si>
  <si>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</si>
  <si>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</si>
  <si>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</si>
  <si>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</si>
  <si>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</si>
  <si>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</si>
  <si>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</si>
  <si>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</si>
  <si>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</si>
  <si>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</si>
  <si>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</si>
  <si>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</si>
  <si>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</si>
  <si>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</si>
  <si>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</si>
  <si>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</si>
  <si>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</si>
  <si>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</si>
  <si>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</si>
  <si>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</si>
  <si>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</si>
  <si>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</si>
  <si>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</si>
  <si>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</si>
  <si>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</si>
  <si>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</si>
  <si>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</si>
  <si>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</si>
  <si>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</si>
  <si>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</si>
  <si>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</si>
  <si>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</si>
  <si>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</si>
  <si>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</si>
  <si>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</si>
  <si>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</si>
  <si>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</si>
  <si>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</si>
  <si>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</si>
  <si>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</si>
  <si>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</si>
  <si>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</si>
  <si>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</si>
  <si>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</si>
  <si>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</si>
  <si>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</si>
  <si>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</si>
  <si>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</si>
  <si>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</si>
  <si>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</si>
  <si>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</si>
  <si>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</si>
  <si>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</si>
  <si>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</si>
  <si>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</si>
  <si>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</si>
  <si>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</si>
  <si>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</si>
  <si>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</si>
  <si>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</si>
  <si>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</si>
  <si>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</si>
  <si>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</si>
  <si>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</si>
  <si>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</si>
  <si>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</si>
  <si>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</si>
  <si>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</si>
  <si>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</si>
  <si>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</si>
  <si>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</si>
  <si>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</si>
  <si>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</si>
  <si>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</si>
  <si>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</si>
  <si>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</si>
  <si>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</si>
  <si>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</si>
  <si>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</si>
  <si>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</si>
  <si>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</si>
  <si>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</si>
  <si>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</si>
  <si>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</si>
  <si>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</si>
  <si>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</si>
  <si>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</si>
  <si>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</si>
  <si>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</si>
  <si>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</si>
  <si>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</si>
  <si>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</si>
  <si>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</si>
  <si>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</si>
  <si>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</si>
  <si>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</si>
  <si>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</si>
  <si>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</si>
  <si>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</si>
  <si>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</si>
  <si>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</si>
  <si>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</si>
  <si>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</si>
  <si>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</si>
  <si>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</si>
  <si>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</si>
  <si>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</si>
  <si>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</si>
  <si>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</si>
  <si>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</si>
  <si>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</si>
  <si>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</si>
  <si>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</si>
  <si>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</si>
  <si>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</si>
  <si>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</si>
  <si>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</si>
  <si>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</si>
  <si>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</si>
  <si>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</si>
  <si>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</si>
  <si>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</si>
  <si>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</si>
  <si>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</si>
  <si>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</si>
  <si>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</si>
  <si>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</si>
  <si>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</si>
  <si>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</si>
  <si>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</si>
  <si>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</si>
  <si>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</si>
  <si>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</si>
  <si>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</si>
  <si>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</si>
  <si>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</si>
  <si>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</si>
  <si>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</si>
  <si>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</si>
  <si>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</si>
  <si>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</si>
  <si>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</si>
  <si>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</si>
  <si>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</si>
  <si>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</si>
  <si>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</si>
  <si>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</si>
  <si>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</si>
  <si>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</si>
  <si>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</si>
  <si>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</si>
  <si>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</si>
  <si>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</si>
  <si>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</si>
  <si>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</si>
  <si>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</si>
  <si>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</si>
  <si>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</si>
  <si>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</si>
  <si>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</si>
  <si>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</si>
  <si>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</si>
  <si>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</si>
  <si>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</si>
  <si>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</si>
  <si>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</si>
  <si>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</si>
  <si>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</si>
  <si>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</si>
  <si>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</si>
  <si>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</si>
  <si>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</si>
  <si>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</si>
  <si>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</si>
  <si>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</si>
  <si>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</si>
  <si>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</si>
  <si>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</si>
  <si>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</si>
  <si>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</si>
  <si>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</si>
  <si>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</si>
  <si>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</si>
  <si>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</si>
  <si>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</si>
  <si>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</si>
  <si>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</si>
  <si>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</si>
  <si>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</si>
  <si>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</si>
  <si>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</si>
  <si>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</si>
  <si>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</si>
  <si>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</si>
  <si>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</si>
  <si>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</si>
  <si>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</si>
  <si>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</si>
  <si>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</si>
  <si>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</si>
  <si>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</si>
  <si>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</si>
  <si>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</si>
  <si>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</si>
  <si>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</si>
  <si>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</si>
  <si>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</si>
  <si>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</si>
  <si>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</si>
  <si>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</si>
  <si>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</si>
  <si>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</si>
  <si>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</si>
  <si>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</si>
  <si>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</si>
  <si>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</si>
  <si>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</si>
  <si>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</si>
  <si>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</si>
  <si>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</si>
  <si>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</si>
  <si>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</si>
  <si>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</si>
  <si>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Manual de diligenciamiento Anexo 2</t>
  </si>
  <si>
    <t>Manual de diligenciamiento Anexo 1</t>
  </si>
  <si>
    <t>Fortalecer la atención al usuario en la sede principal de la Personería y en sus servicios descentralizados, enfocando el quehacer institucional en pro de las necesidades de la comunidad, llevando la oferta institucional a todos los grupos poblacionales.</t>
  </si>
  <si>
    <t>Ejecucion al SGSST</t>
  </si>
  <si>
    <t>PROMOCIÓN Y POSICIONAMIENTO DE LA IMAGEN INSTITUCIONAL</t>
  </si>
  <si>
    <t xml:space="preserve">Gestionar el proceso de contratación para Adquirir los bienes y servicios que damanden la Personería Municipal </t>
  </si>
  <si>
    <t>Recepción, radicación, escaneo y envío de documentos.</t>
  </si>
  <si>
    <t>Gestionar la aprobacion de las TRD y TVD por parte del concejo departametal de Archivo</t>
  </si>
  <si>
    <t>Desarrollar una gestión institucional eficiente buscando que la Personería de Itagüí sea una entidad moderna según los requerimientos del estado, los cuales aportan cercania con los usuarios y partes interesadas.</t>
  </si>
  <si>
    <t>Fortalecimiento del Clima Laboral</t>
  </si>
  <si>
    <t>06/02/2022
30/12/2022</t>
  </si>
  <si>
    <t xml:space="preserve">Ejecución del Plan de Capacitaciones,  Bienestar, Estimulos e Incentivos </t>
  </si>
  <si>
    <t>Realizar el inventario fisico de bienes con las respectivas evidencias fotografica</t>
  </si>
  <si>
    <t>Promoción y posicionamiento de la imagen institucional</t>
  </si>
  <si>
    <t xml:space="preserve">
Socializar, aplicar y diffundir las TRD y TVD</t>
  </si>
  <si>
    <t xml:space="preserve">Derechos de Cara a la Comunidad </t>
  </si>
  <si>
    <t>Consolidar las estadisticas de la atencion a los ciudadanos: Tramites, servicios, peticiones, quejas, reclamos, denuncias y sugerencias. Realizando la debida caraterización de usuarios de la Personeria (Incluir nforme de solicitudes de acceso a la información el cual tenga numero total de solicitudes recibidas, numero de solicitudes que fueron trasladadas a otradependencia o entidad, tiempo de respuesta de cada solicitud y numero de solicitudes en las que se negó el acceso a la información)</t>
  </si>
  <si>
    <t>Realizar seguimiento a los espacios de interacción con la comunidad como: encuestas de satisfaccion al ciudadano y el buzon de sugerencia</t>
  </si>
  <si>
    <t>ALVARO ALONSO DUQUE MUÑOZ</t>
  </si>
  <si>
    <t>ALEXANDER RICO OCAMPO</t>
  </si>
</sst>
</file>

<file path=xl/styles.xml><?xml version="1.0" encoding="utf-8"?>
<styleSheet xmlns="http://schemas.openxmlformats.org/spreadsheetml/2006/main">
  <numFmts count="3">
    <numFmt numFmtId="164" formatCode="0.0;[Red]0.0"/>
    <numFmt numFmtId="165" formatCode="0.0"/>
    <numFmt numFmtId="166" formatCode="0.0%"/>
  </numFmts>
  <fonts count="52">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u/>
      <sz val="11"/>
      <color theme="1"/>
      <name val="Arial"/>
      <family val="2"/>
    </font>
    <font>
      <b/>
      <sz val="9"/>
      <color theme="1"/>
      <name val="Arial"/>
      <family val="2"/>
    </font>
    <font>
      <b/>
      <sz val="20"/>
      <color theme="1"/>
      <name val="Arial"/>
      <family val="2"/>
    </font>
    <font>
      <sz val="11"/>
      <color theme="5"/>
      <name val="Arial"/>
      <family val="2"/>
    </font>
    <font>
      <b/>
      <sz val="14"/>
      <color rgb="FF000000"/>
      <name val="Arial"/>
      <family val="2"/>
    </font>
    <font>
      <b/>
      <sz val="12"/>
      <name val="Arial"/>
      <family val="2"/>
    </font>
    <font>
      <sz val="12"/>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3499862666707357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indexed="64"/>
      </left>
      <right style="medium">
        <color auto="1"/>
      </right>
      <top/>
      <bottom style="medium">
        <color auto="1"/>
      </bottom>
      <diagonal/>
    </border>
  </borders>
  <cellStyleXfs count="11">
    <xf numFmtId="0" fontId="0" fillId="0" borderId="0"/>
    <xf numFmtId="9" fontId="1" fillId="0" borderId="0" applyFont="0" applyFill="0" applyBorder="0" applyAlignment="0" applyProtection="0"/>
    <xf numFmtId="0" fontId="20"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cellStyleXfs>
  <cellXfs count="527">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2" fillId="0" borderId="6" xfId="0" applyFont="1" applyBorder="1" applyAlignment="1">
      <alignment vertical="center" wrapText="1"/>
    </xf>
    <xf numFmtId="0" fontId="12"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6" fillId="6" borderId="11" xfId="0" applyFont="1" applyFill="1" applyBorder="1" applyAlignment="1">
      <alignment horizontal="center" vertical="center"/>
    </xf>
    <xf numFmtId="0" fontId="16" fillId="6" borderId="16" xfId="0" applyFont="1" applyFill="1" applyBorder="1" applyAlignment="1">
      <alignment horizontal="center" vertical="center"/>
    </xf>
    <xf numFmtId="0" fontId="26" fillId="0" borderId="0" xfId="0" applyFont="1" applyAlignment="1" applyProtection="1">
      <alignment wrapText="1"/>
      <protection locked="0"/>
    </xf>
    <xf numFmtId="0" fontId="26" fillId="0" borderId="0" xfId="0" applyFont="1" applyProtection="1">
      <protection locked="0"/>
    </xf>
    <xf numFmtId="0" fontId="25" fillId="0" borderId="0" xfId="0" applyFont="1" applyProtection="1">
      <protection locked="0"/>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0" borderId="21" xfId="0" applyFont="1" applyBorder="1" applyAlignment="1">
      <alignment vertical="center" wrapText="1"/>
    </xf>
    <xf numFmtId="0" fontId="28" fillId="0" borderId="41" xfId="0" applyFont="1" applyBorder="1" applyProtection="1">
      <protection locked="0"/>
    </xf>
    <xf numFmtId="165" fontId="18"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3" fillId="0" borderId="0" xfId="0" applyFont="1" applyProtection="1"/>
    <xf numFmtId="9" fontId="17" fillId="5" borderId="2" xfId="0" applyNumberFormat="1" applyFont="1" applyFill="1" applyBorder="1" applyAlignment="1" applyProtection="1">
      <alignment horizontal="center" vertical="center" wrapText="1"/>
    </xf>
    <xf numFmtId="0" fontId="15" fillId="0" borderId="1" xfId="0" applyFont="1" applyBorder="1" applyAlignment="1" applyProtection="1">
      <alignment horizontal="left" vertical="center" wrapText="1"/>
    </xf>
    <xf numFmtId="165" fontId="18" fillId="8" borderId="1" xfId="0" applyNumberFormat="1" applyFont="1" applyFill="1" applyBorder="1" applyAlignment="1" applyProtection="1">
      <alignment horizontal="center" vertical="center" wrapText="1"/>
    </xf>
    <xf numFmtId="0" fontId="15" fillId="9" borderId="1" xfId="0" applyFont="1" applyFill="1" applyBorder="1" applyAlignment="1" applyProtection="1">
      <alignment horizontal="left" vertical="center" wrapText="1"/>
    </xf>
    <xf numFmtId="0" fontId="15" fillId="0" borderId="1" xfId="0" applyFont="1" applyBorder="1" applyAlignment="1" applyProtection="1">
      <alignment horizontal="left" wrapText="1"/>
    </xf>
    <xf numFmtId="0" fontId="20" fillId="7" borderId="39" xfId="0" applyFont="1" applyFill="1" applyBorder="1" applyAlignment="1" applyProtection="1">
      <alignment vertical="center" wrapText="1"/>
    </xf>
    <xf numFmtId="164" fontId="30" fillId="7" borderId="39" xfId="0" applyNumberFormat="1" applyFont="1" applyFill="1" applyBorder="1" applyAlignment="1" applyProtection="1">
      <alignment horizontal="center" vertical="center" wrapText="1"/>
    </xf>
    <xf numFmtId="9" fontId="20" fillId="7" borderId="39" xfId="1" applyFont="1" applyFill="1" applyBorder="1" applyAlignment="1" applyProtection="1">
      <alignment vertical="center" wrapText="1"/>
    </xf>
    <xf numFmtId="0" fontId="24" fillId="9" borderId="0" xfId="0" applyFont="1" applyFill="1" applyBorder="1" applyAlignment="1" applyProtection="1">
      <alignment vertical="center"/>
      <protection locked="0"/>
    </xf>
    <xf numFmtId="0" fontId="27" fillId="4" borderId="17" xfId="0" applyFont="1" applyFill="1" applyBorder="1" applyAlignment="1" applyProtection="1">
      <alignment horizontal="center" vertical="center"/>
      <protection locked="0"/>
    </xf>
    <xf numFmtId="9" fontId="27" fillId="4" borderId="18" xfId="0" applyNumberFormat="1" applyFont="1" applyFill="1" applyBorder="1" applyAlignment="1" applyProtection="1">
      <alignment vertical="center"/>
      <protection locked="0"/>
    </xf>
    <xf numFmtId="1" fontId="27" fillId="4" borderId="39" xfId="0" applyNumberFormat="1" applyFont="1" applyFill="1" applyBorder="1" applyAlignment="1" applyProtection="1">
      <alignment horizontal="center" vertical="center"/>
    </xf>
    <xf numFmtId="0" fontId="28" fillId="0" borderId="43" xfId="0" applyFont="1" applyBorder="1" applyProtection="1">
      <protection locked="0"/>
    </xf>
    <xf numFmtId="0" fontId="32" fillId="0" borderId="0" xfId="0" applyFont="1"/>
    <xf numFmtId="0" fontId="32" fillId="9" borderId="0" xfId="0" applyFont="1" applyFill="1"/>
    <xf numFmtId="0" fontId="2" fillId="9" borderId="0" xfId="0" applyFont="1" applyFill="1" applyProtection="1"/>
    <xf numFmtId="0" fontId="12" fillId="9" borderId="0" xfId="0" applyFont="1" applyFill="1" applyAlignment="1" applyProtection="1">
      <alignment vertical="center"/>
    </xf>
    <xf numFmtId="0" fontId="12" fillId="9" borderId="0" xfId="0" applyFont="1" applyFill="1" applyAlignment="1" applyProtection="1">
      <alignment horizontal="left" vertical="center"/>
    </xf>
    <xf numFmtId="0" fontId="21" fillId="9" borderId="0" xfId="0" applyFont="1" applyFill="1" applyBorder="1" applyAlignment="1" applyProtection="1">
      <alignment vertical="top" wrapText="1"/>
    </xf>
    <xf numFmtId="0" fontId="12" fillId="9" borderId="1" xfId="0" applyFont="1" applyFill="1" applyBorder="1" applyAlignment="1" applyProtection="1">
      <alignment vertical="center"/>
    </xf>
    <xf numFmtId="0" fontId="34" fillId="0" borderId="0" xfId="0" applyFont="1"/>
    <xf numFmtId="0" fontId="34" fillId="9" borderId="49" xfId="0" applyFont="1" applyFill="1" applyBorder="1"/>
    <xf numFmtId="0" fontId="34" fillId="9" borderId="0" xfId="0" applyFont="1" applyFill="1" applyBorder="1" applyAlignment="1">
      <alignment horizontal="right"/>
    </xf>
    <xf numFmtId="0" fontId="34" fillId="9" borderId="50" xfId="0" applyFont="1" applyFill="1" applyBorder="1"/>
    <xf numFmtId="0" fontId="34" fillId="9" borderId="0" xfId="0" applyFont="1" applyFill="1" applyBorder="1"/>
    <xf numFmtId="9" fontId="34" fillId="8" borderId="1" xfId="1" applyFont="1" applyFill="1" applyBorder="1" applyAlignment="1">
      <alignment horizontal="center" vertical="center"/>
    </xf>
    <xf numFmtId="9" fontId="34" fillId="9" borderId="1" xfId="0" applyNumberFormat="1" applyFont="1" applyFill="1" applyBorder="1"/>
    <xf numFmtId="9" fontId="34" fillId="9" borderId="1" xfId="0" applyNumberFormat="1" applyFont="1" applyFill="1" applyBorder="1" applyAlignment="1">
      <alignment horizontal="center"/>
    </xf>
    <xf numFmtId="0" fontId="34" fillId="9" borderId="1" xfId="0" applyFont="1" applyFill="1" applyBorder="1"/>
    <xf numFmtId="165" fontId="34" fillId="8" borderId="1" xfId="0" applyNumberFormat="1" applyFont="1" applyFill="1" applyBorder="1" applyAlignment="1">
      <alignment horizontal="center"/>
    </xf>
    <xf numFmtId="0" fontId="34" fillId="9" borderId="1" xfId="0" applyFont="1" applyFill="1" applyBorder="1" applyAlignment="1">
      <alignment horizontal="center" vertical="center"/>
    </xf>
    <xf numFmtId="0" fontId="34" fillId="9" borderId="45" xfId="0" applyFont="1" applyFill="1" applyBorder="1"/>
    <xf numFmtId="0" fontId="24" fillId="9" borderId="50" xfId="0" applyFont="1" applyFill="1" applyBorder="1" applyAlignment="1" applyProtection="1">
      <alignment vertical="center"/>
      <protection locked="0"/>
    </xf>
    <xf numFmtId="9" fontId="24" fillId="8" borderId="19" xfId="1" applyFont="1" applyFill="1" applyBorder="1" applyAlignment="1" applyProtection="1">
      <alignment horizontal="center" vertical="center"/>
      <protection locked="0"/>
    </xf>
    <xf numFmtId="0" fontId="34" fillId="9" borderId="0" xfId="0" applyFont="1" applyFill="1" applyBorder="1" applyProtection="1">
      <protection locked="0"/>
    </xf>
    <xf numFmtId="0" fontId="35" fillId="9" borderId="0" xfId="0" applyFont="1" applyFill="1" applyBorder="1" applyAlignment="1" applyProtection="1">
      <alignment horizontal="center"/>
      <protection locked="0"/>
    </xf>
    <xf numFmtId="0" fontId="34" fillId="9" borderId="41" xfId="0" applyFont="1" applyFill="1" applyBorder="1"/>
    <xf numFmtId="0" fontId="34" fillId="9" borderId="43" xfId="0" applyFont="1" applyFill="1" applyBorder="1"/>
    <xf numFmtId="0" fontId="34" fillId="9" borderId="0" xfId="0" applyFont="1" applyFill="1"/>
    <xf numFmtId="0" fontId="31" fillId="11" borderId="0" xfId="0" applyFont="1" applyFill="1"/>
    <xf numFmtId="0" fontId="32" fillId="9" borderId="0" xfId="0" applyFont="1" applyFill="1" applyAlignment="1"/>
    <xf numFmtId="0" fontId="40" fillId="9" borderId="0" xfId="0" applyFont="1" applyFill="1"/>
    <xf numFmtId="0" fontId="10"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10" fillId="9" borderId="11" xfId="0" applyFont="1" applyFill="1" applyBorder="1" applyAlignment="1">
      <alignment horizontal="center" vertical="center"/>
    </xf>
    <xf numFmtId="0" fontId="14" fillId="9" borderId="0" xfId="0" applyFont="1" applyFill="1" applyBorder="1" applyAlignment="1" applyProtection="1">
      <alignment vertical="center"/>
      <protection locked="0"/>
    </xf>
    <xf numFmtId="0" fontId="34" fillId="0" borderId="0" xfId="0" applyFont="1" applyProtection="1">
      <protection locked="0"/>
    </xf>
    <xf numFmtId="0" fontId="12" fillId="0" borderId="0" xfId="0" applyFont="1" applyProtection="1">
      <protection locked="0"/>
    </xf>
    <xf numFmtId="2" fontId="12" fillId="0" borderId="0" xfId="0" applyNumberFormat="1" applyFont="1" applyProtection="1">
      <protection locked="0"/>
    </xf>
    <xf numFmtId="0" fontId="12" fillId="9" borderId="0" xfId="0" applyFont="1" applyFill="1" applyProtection="1"/>
    <xf numFmtId="0" fontId="12" fillId="0" borderId="0" xfId="0" applyFont="1" applyProtection="1"/>
    <xf numFmtId="0" fontId="12" fillId="0" borderId="0" xfId="0" applyFont="1" applyAlignment="1" applyProtection="1">
      <alignment horizontal="left"/>
    </xf>
    <xf numFmtId="0" fontId="12" fillId="0" borderId="35" xfId="0" applyFont="1" applyBorder="1" applyProtection="1"/>
    <xf numFmtId="0" fontId="12" fillId="0" borderId="46" xfId="0" applyFont="1" applyBorder="1" applyAlignment="1" applyProtection="1">
      <alignment horizontal="center"/>
    </xf>
    <xf numFmtId="0" fontId="12" fillId="0" borderId="49" xfId="0" applyFont="1" applyBorder="1" applyProtection="1"/>
    <xf numFmtId="0" fontId="12" fillId="0" borderId="50" xfId="0" applyFont="1" applyBorder="1" applyAlignment="1" applyProtection="1">
      <alignment horizontal="center"/>
    </xf>
    <xf numFmtId="0" fontId="12" fillId="0" borderId="45" xfId="0" applyFont="1" applyBorder="1" applyProtection="1"/>
    <xf numFmtId="0" fontId="12" fillId="0" borderId="43" xfId="0" applyFont="1" applyBorder="1" applyAlignment="1" applyProtection="1">
      <alignment horizontal="center" vertical="center"/>
    </xf>
    <xf numFmtId="0" fontId="12" fillId="9" borderId="0" xfId="0" applyFont="1" applyFill="1" applyBorder="1" applyProtection="1"/>
    <xf numFmtId="0" fontId="44" fillId="9" borderId="0" xfId="0" applyFont="1" applyFill="1" applyBorder="1" applyAlignment="1" applyProtection="1">
      <alignment horizontal="left" vertical="center" wrapText="1"/>
    </xf>
    <xf numFmtId="0" fontId="12" fillId="9" borderId="0" xfId="0" applyFont="1" applyFill="1" applyBorder="1" applyAlignment="1" applyProtection="1">
      <alignment horizontal="center"/>
    </xf>
    <xf numFmtId="0" fontId="12" fillId="9" borderId="0" xfId="0" applyFont="1" applyFill="1" applyAlignment="1" applyProtection="1">
      <alignment horizontal="left"/>
    </xf>
    <xf numFmtId="0" fontId="18" fillId="0" borderId="1" xfId="0" applyFont="1" applyBorder="1" applyAlignment="1" applyProtection="1">
      <alignment horizontal="center" vertical="center"/>
    </xf>
    <xf numFmtId="0" fontId="31" fillId="14" borderId="0" xfId="0" applyFont="1" applyFill="1"/>
    <xf numFmtId="0" fontId="8" fillId="0" borderId="0" xfId="0" applyFont="1" applyBorder="1" applyAlignment="1" applyProtection="1">
      <alignment horizontal="center"/>
      <protection locked="0"/>
    </xf>
    <xf numFmtId="0" fontId="12" fillId="0" borderId="0" xfId="0" applyFont="1" applyBorder="1" applyProtection="1">
      <protection locked="0"/>
    </xf>
    <xf numFmtId="0" fontId="12" fillId="0" borderId="0" xfId="0" applyFont="1" applyBorder="1" applyAlignment="1" applyProtection="1">
      <alignment horizontal="center"/>
      <protection locked="0"/>
    </xf>
    <xf numFmtId="0" fontId="34" fillId="9" borderId="26" xfId="0" applyFont="1" applyFill="1" applyBorder="1"/>
    <xf numFmtId="0" fontId="34" fillId="9" borderId="32" xfId="0" applyFont="1" applyFill="1" applyBorder="1"/>
    <xf numFmtId="0" fontId="24" fillId="9" borderId="0" xfId="0" applyFont="1" applyFill="1" applyBorder="1" applyAlignment="1" applyProtection="1">
      <alignment horizontal="right"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9" fontId="28" fillId="0" borderId="1" xfId="1"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8" fillId="9" borderId="1" xfId="0" applyFont="1" applyFill="1" applyBorder="1" applyAlignment="1" applyProtection="1">
      <alignment horizontal="center" vertical="center" wrapText="1"/>
    </xf>
    <xf numFmtId="0" fontId="46" fillId="9" borderId="1" xfId="0" applyFont="1" applyFill="1" applyBorder="1" applyAlignment="1" applyProtection="1">
      <alignment horizontal="center" vertical="center"/>
    </xf>
    <xf numFmtId="0" fontId="34" fillId="9" borderId="0" xfId="0" applyFont="1" applyFill="1" applyBorder="1" applyAlignment="1">
      <alignment horizontal="center"/>
    </xf>
    <xf numFmtId="0" fontId="22" fillId="13" borderId="17" xfId="0" applyFont="1" applyFill="1" applyBorder="1" applyAlignment="1" applyProtection="1">
      <alignment horizontal="center" vertical="center"/>
      <protection locked="0"/>
    </xf>
    <xf numFmtId="0" fontId="47" fillId="4" borderId="17" xfId="0" applyFont="1" applyFill="1" applyBorder="1" applyAlignment="1" applyProtection="1">
      <alignment horizontal="center" vertical="center"/>
      <protection locked="0"/>
    </xf>
    <xf numFmtId="165" fontId="12" fillId="9" borderId="0" xfId="0" applyNumberFormat="1" applyFont="1" applyFill="1" applyAlignment="1" applyProtection="1">
      <alignment horizontal="center" vertical="center"/>
    </xf>
    <xf numFmtId="165" fontId="48" fillId="9" borderId="1" xfId="0" applyNumberFormat="1" applyFont="1" applyFill="1" applyBorder="1" applyAlignment="1" applyProtection="1">
      <alignment horizontal="center" vertical="center"/>
    </xf>
    <xf numFmtId="0" fontId="31" fillId="11" borderId="0" xfId="0" applyFont="1" applyFill="1" applyAlignment="1">
      <alignment vertical="justify"/>
    </xf>
    <xf numFmtId="0" fontId="38" fillId="9" borderId="0" xfId="0" applyFont="1" applyFill="1" applyAlignment="1">
      <alignment horizontal="center" vertical="justify" wrapText="1"/>
    </xf>
    <xf numFmtId="0" fontId="40" fillId="9" borderId="0" xfId="0" applyFont="1" applyFill="1" applyAlignment="1">
      <alignment vertical="justify"/>
    </xf>
    <xf numFmtId="0" fontId="32" fillId="0" borderId="0" xfId="0" applyFont="1" applyAlignment="1">
      <alignment vertical="justify"/>
    </xf>
    <xf numFmtId="0" fontId="39" fillId="9" borderId="0" xfId="0" applyFont="1" applyFill="1" applyAlignment="1">
      <alignment horizontal="center" vertical="justify"/>
    </xf>
    <xf numFmtId="0" fontId="41" fillId="9" borderId="0" xfId="0" applyFont="1" applyFill="1" applyBorder="1" applyAlignment="1">
      <alignment horizontal="left" vertical="justify" wrapText="1"/>
    </xf>
    <xf numFmtId="0" fontId="43" fillId="9" borderId="39" xfId="0" applyFont="1" applyFill="1" applyBorder="1" applyAlignment="1">
      <alignment horizontal="center" vertical="justify" wrapText="1"/>
    </xf>
    <xf numFmtId="0" fontId="41" fillId="11" borderId="0" xfId="0" applyFont="1" applyFill="1" applyAlignment="1">
      <alignment vertical="justify"/>
    </xf>
    <xf numFmtId="0" fontId="40" fillId="9" borderId="0" xfId="0" applyFont="1" applyFill="1" applyAlignment="1">
      <alignment vertical="center"/>
    </xf>
    <xf numFmtId="0" fontId="31" fillId="11" borderId="0" xfId="0" applyFont="1" applyFill="1" applyAlignment="1">
      <alignment vertical="center"/>
    </xf>
    <xf numFmtId="0" fontId="32" fillId="0" borderId="0" xfId="0" applyFont="1" applyAlignment="1">
      <alignment vertical="center"/>
    </xf>
    <xf numFmtId="0" fontId="32" fillId="9" borderId="0" xfId="0" applyFont="1" applyFill="1" applyAlignment="1">
      <alignment vertical="center"/>
    </xf>
    <xf numFmtId="0" fontId="40" fillId="9" borderId="49" xfId="0" applyFont="1" applyFill="1" applyBorder="1" applyAlignment="1">
      <alignment vertical="center"/>
    </xf>
    <xf numFmtId="0" fontId="40" fillId="0" borderId="49" xfId="0" applyFont="1" applyBorder="1" applyAlignment="1">
      <alignment vertical="center"/>
    </xf>
    <xf numFmtId="0" fontId="41" fillId="11" borderId="0" xfId="0" applyFont="1" applyFill="1" applyAlignment="1">
      <alignment vertical="center"/>
    </xf>
    <xf numFmtId="0" fontId="32" fillId="0" borderId="0" xfId="0" applyFont="1" applyAlignment="1"/>
    <xf numFmtId="0" fontId="40" fillId="9" borderId="0" xfId="0" applyFont="1" applyFill="1" applyBorder="1" applyAlignment="1"/>
    <xf numFmtId="0" fontId="40" fillId="9" borderId="50" xfId="0" applyFont="1" applyFill="1" applyBorder="1" applyAlignment="1"/>
    <xf numFmtId="0" fontId="41" fillId="9" borderId="0" xfId="0" applyFont="1" applyFill="1" applyBorder="1" applyAlignment="1">
      <alignment horizontal="center" wrapText="1"/>
    </xf>
    <xf numFmtId="0" fontId="41" fillId="9" borderId="50" xfId="0" applyFont="1" applyFill="1" applyBorder="1" applyAlignment="1">
      <alignment horizontal="center" wrapText="1"/>
    </xf>
    <xf numFmtId="0" fontId="41" fillId="11" borderId="0" xfId="0" applyFont="1" applyFill="1" applyAlignment="1"/>
    <xf numFmtId="0" fontId="31" fillId="11" borderId="0" xfId="0" applyFont="1" applyFill="1" applyAlignment="1"/>
    <xf numFmtId="0" fontId="10" fillId="15" borderId="47" xfId="0" applyFont="1" applyFill="1" applyBorder="1" applyAlignment="1">
      <alignment horizontal="center"/>
    </xf>
    <xf numFmtId="0" fontId="10" fillId="9"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40" fillId="9" borderId="12" xfId="0" applyFont="1" applyFill="1" applyBorder="1" applyAlignment="1">
      <alignment horizontal="center" vertical="center"/>
    </xf>
    <xf numFmtId="0" fontId="40" fillId="9" borderId="15" xfId="0" applyFont="1" applyFill="1" applyBorder="1" applyAlignment="1">
      <alignment horizontal="center" vertical="center"/>
    </xf>
    <xf numFmtId="0" fontId="22" fillId="9" borderId="0" xfId="0" applyFont="1" applyFill="1" applyBorder="1" applyAlignment="1" applyProtection="1">
      <alignment vertical="center"/>
      <protection locked="0"/>
    </xf>
    <xf numFmtId="0" fontId="22" fillId="13" borderId="41" xfId="0" applyFont="1" applyFill="1" applyBorder="1" applyAlignment="1" applyProtection="1">
      <alignment horizontal="center" vertical="center"/>
    </xf>
    <xf numFmtId="9" fontId="10" fillId="9" borderId="4" xfId="1" applyFont="1" applyFill="1" applyBorder="1" applyAlignment="1" applyProtection="1">
      <alignment horizontal="center" vertical="center" wrapText="1"/>
      <protection locked="0"/>
    </xf>
    <xf numFmtId="0" fontId="10" fillId="9" borderId="49" xfId="0" applyFont="1" applyFill="1" applyBorder="1" applyAlignment="1" applyProtection="1">
      <alignment vertical="center"/>
      <protection locked="0"/>
    </xf>
    <xf numFmtId="0" fontId="10" fillId="9" borderId="0" xfId="0" applyFont="1" applyFill="1" applyBorder="1" applyAlignment="1" applyProtection="1">
      <alignment vertical="center"/>
      <protection locked="0"/>
    </xf>
    <xf numFmtId="0" fontId="10" fillId="9" borderId="0" xfId="0" applyFont="1" applyFill="1" applyBorder="1" applyAlignment="1" applyProtection="1">
      <alignment vertical="center" wrapText="1"/>
      <protection locked="0"/>
    </xf>
    <xf numFmtId="9" fontId="10" fillId="10" borderId="1" xfId="0" applyNumberFormat="1" applyFont="1" applyFill="1" applyBorder="1" applyAlignment="1" applyProtection="1">
      <alignment horizontal="center" vertical="center" wrapText="1"/>
      <protection locked="0"/>
    </xf>
    <xf numFmtId="0" fontId="10" fillId="9" borderId="49" xfId="0" applyFont="1" applyFill="1" applyBorder="1" applyAlignment="1" applyProtection="1">
      <alignment horizontal="center" vertical="center" wrapText="1"/>
      <protection locked="0"/>
    </xf>
    <xf numFmtId="0" fontId="10" fillId="9" borderId="0" xfId="0" applyFont="1" applyFill="1" applyBorder="1" applyAlignment="1" applyProtection="1">
      <alignment horizontal="center" vertical="center" wrapText="1"/>
      <protection locked="0"/>
    </xf>
    <xf numFmtId="0" fontId="10" fillId="9" borderId="49"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0" fontId="40" fillId="9" borderId="0" xfId="0" applyFont="1" applyFill="1" applyBorder="1" applyProtection="1">
      <protection locked="0"/>
    </xf>
    <xf numFmtId="2" fontId="40" fillId="9" borderId="0" xfId="0" applyNumberFormat="1" applyFont="1" applyFill="1" applyBorder="1" applyProtection="1">
      <protection locked="0"/>
    </xf>
    <xf numFmtId="0" fontId="40" fillId="9" borderId="50" xfId="0" applyFont="1" applyFill="1" applyBorder="1" applyProtection="1">
      <protection locked="0"/>
    </xf>
    <xf numFmtId="0" fontId="40" fillId="0" borderId="30" xfId="0" applyFont="1" applyBorder="1" applyAlignment="1" applyProtection="1">
      <protection locked="0"/>
    </xf>
    <xf numFmtId="2" fontId="40" fillId="9" borderId="0" xfId="0" applyNumberFormat="1" applyFont="1" applyFill="1" applyBorder="1" applyAlignment="1" applyProtection="1">
      <alignment horizontal="center"/>
      <protection locked="0"/>
    </xf>
    <xf numFmtId="0" fontId="40" fillId="9" borderId="0" xfId="0" applyFont="1" applyFill="1" applyBorder="1" applyAlignment="1" applyProtection="1">
      <alignment horizontal="center"/>
      <protection locked="0"/>
    </xf>
    <xf numFmtId="0" fontId="40" fillId="9" borderId="50"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50" xfId="0" applyFont="1" applyFill="1" applyBorder="1" applyAlignment="1" applyProtection="1">
      <alignment horizontal="center"/>
      <protection locked="0"/>
    </xf>
    <xf numFmtId="0" fontId="10" fillId="9" borderId="45" xfId="0" applyFont="1" applyFill="1" applyBorder="1" applyAlignment="1" applyProtection="1">
      <alignment horizontal="center" vertical="center"/>
      <protection locked="0"/>
    </xf>
    <xf numFmtId="0" fontId="10" fillId="9" borderId="41" xfId="0" applyFont="1" applyFill="1" applyBorder="1" applyAlignment="1" applyProtection="1">
      <alignment horizontal="center" vertical="center"/>
      <protection locked="0"/>
    </xf>
    <xf numFmtId="0" fontId="40" fillId="9" borderId="41" xfId="0" applyFont="1" applyFill="1" applyBorder="1" applyProtection="1">
      <protection locked="0"/>
    </xf>
    <xf numFmtId="2" fontId="40" fillId="9" borderId="41" xfId="0" applyNumberFormat="1" applyFont="1" applyFill="1" applyBorder="1" applyProtection="1">
      <protection locked="0"/>
    </xf>
    <xf numFmtId="0" fontId="40" fillId="9" borderId="43" xfId="0" applyFont="1" applyFill="1" applyBorder="1" applyProtection="1">
      <protection locked="0"/>
    </xf>
    <xf numFmtId="9" fontId="28" fillId="0" borderId="1" xfId="1" applyFont="1" applyBorder="1" applyAlignment="1" applyProtection="1">
      <alignment horizontal="center" vertical="center" wrapText="1"/>
      <protection locked="0"/>
    </xf>
    <xf numFmtId="9" fontId="28" fillId="0" borderId="4" xfId="1" applyFont="1" applyBorder="1" applyAlignment="1" applyProtection="1">
      <alignment horizontal="center" vertical="center" wrapText="1"/>
      <protection locked="0"/>
    </xf>
    <xf numFmtId="0" fontId="51" fillId="0" borderId="1" xfId="0" applyFont="1" applyFill="1" applyBorder="1" applyAlignment="1">
      <alignment horizontal="center" vertical="center" wrapText="1"/>
    </xf>
    <xf numFmtId="0" fontId="24" fillId="8" borderId="47" xfId="0" applyFont="1" applyFill="1" applyBorder="1" applyAlignment="1" applyProtection="1">
      <alignment horizontal="center" vertical="center" wrapText="1"/>
    </xf>
    <xf numFmtId="0" fontId="24" fillId="8" borderId="47" xfId="0" applyFont="1" applyFill="1" applyBorder="1" applyAlignment="1" applyProtection="1">
      <alignment horizontal="center" vertical="center"/>
    </xf>
    <xf numFmtId="0" fontId="41" fillId="0" borderId="1" xfId="0" applyFont="1" applyBorder="1" applyAlignment="1">
      <alignment horizontal="center" vertical="center" wrapText="1"/>
    </xf>
    <xf numFmtId="9" fontId="51" fillId="0" borderId="1" xfId="0" applyNumberFormat="1" applyFont="1" applyFill="1" applyBorder="1" applyAlignment="1">
      <alignment horizontal="center" vertical="center" wrapText="1"/>
    </xf>
    <xf numFmtId="9" fontId="28" fillId="0" borderId="1" xfId="1" applyFont="1" applyBorder="1" applyAlignment="1" applyProtection="1">
      <alignment horizontal="center" vertical="center" wrapText="1"/>
      <protection locked="0"/>
    </xf>
    <xf numFmtId="9" fontId="28" fillId="0" borderId="4"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xf>
    <xf numFmtId="9" fontId="28" fillId="0" borderId="1" xfId="1"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9" fontId="28" fillId="0" borderId="1" xfId="0" applyNumberFormat="1" applyFont="1" applyBorder="1" applyAlignment="1" applyProtection="1">
      <alignment horizontal="center" vertical="center" wrapText="1"/>
      <protection locked="0"/>
    </xf>
    <xf numFmtId="14" fontId="40" fillId="0" borderId="1" xfId="0" applyNumberFormat="1" applyFont="1" applyBorder="1" applyAlignment="1" applyProtection="1">
      <alignment horizontal="center" vertical="center" wrapText="1"/>
      <protection locked="0"/>
    </xf>
    <xf numFmtId="9" fontId="28" fillId="0" borderId="4" xfId="1"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43" fillId="9" borderId="47" xfId="0" applyFont="1" applyFill="1" applyBorder="1" applyAlignment="1">
      <alignment horizontal="center" vertical="center" wrapText="1"/>
    </xf>
    <xf numFmtId="0" fontId="43" fillId="9" borderId="52" xfId="0" applyFont="1" applyFill="1" applyBorder="1" applyAlignment="1">
      <alignment horizontal="center" vertical="center" wrapText="1"/>
    </xf>
    <xf numFmtId="0" fontId="43" fillId="9" borderId="48" xfId="0" applyFont="1" applyFill="1" applyBorder="1" applyAlignment="1">
      <alignment horizontal="center" vertical="center" wrapText="1"/>
    </xf>
    <xf numFmtId="0" fontId="41" fillId="9" borderId="17" xfId="0" applyFont="1" applyFill="1" applyBorder="1" applyAlignment="1">
      <alignment horizontal="left" vertical="justify" wrapText="1"/>
    </xf>
    <xf numFmtId="0" fontId="41" fillId="9" borderId="18" xfId="0" applyFont="1" applyFill="1" applyBorder="1" applyAlignment="1">
      <alignment horizontal="left" vertical="justify" wrapText="1"/>
    </xf>
    <xf numFmtId="0" fontId="41" fillId="9" borderId="19" xfId="0" applyFont="1" applyFill="1" applyBorder="1" applyAlignment="1">
      <alignment horizontal="left" vertical="justify" wrapText="1"/>
    </xf>
    <xf numFmtId="0" fontId="41" fillId="9" borderId="35" xfId="0" applyFont="1" applyFill="1" applyBorder="1" applyAlignment="1">
      <alignment horizontal="left" vertical="justify" wrapText="1"/>
    </xf>
    <xf numFmtId="0" fontId="41" fillId="9" borderId="44" xfId="0" applyFont="1" applyFill="1" applyBorder="1" applyAlignment="1">
      <alignment horizontal="left" vertical="justify" wrapText="1"/>
    </xf>
    <xf numFmtId="0" fontId="41" fillId="9" borderId="46" xfId="0" applyFont="1" applyFill="1" applyBorder="1" applyAlignment="1">
      <alignment horizontal="left" vertical="justify" wrapText="1"/>
    </xf>
    <xf numFmtId="0" fontId="41" fillId="9" borderId="49" xfId="0" applyFont="1" applyFill="1" applyBorder="1" applyAlignment="1">
      <alignment horizontal="left" vertical="justify" wrapText="1"/>
    </xf>
    <xf numFmtId="0" fontId="41" fillId="9" borderId="0" xfId="0" applyFont="1" applyFill="1" applyBorder="1" applyAlignment="1">
      <alignment horizontal="left" vertical="justify" wrapText="1"/>
    </xf>
    <xf numFmtId="0" fontId="41" fillId="9" borderId="50" xfId="0" applyFont="1" applyFill="1" applyBorder="1" applyAlignment="1">
      <alignment horizontal="left" vertical="justify" wrapText="1"/>
    </xf>
    <xf numFmtId="0" fontId="41" fillId="9" borderId="45" xfId="0" applyFont="1" applyFill="1" applyBorder="1" applyAlignment="1">
      <alignment horizontal="left" vertical="justify" wrapText="1"/>
    </xf>
    <xf numFmtId="0" fontId="41" fillId="9" borderId="41" xfId="0" applyFont="1" applyFill="1" applyBorder="1" applyAlignment="1">
      <alignment horizontal="left" vertical="justify" wrapText="1"/>
    </xf>
    <xf numFmtId="0" fontId="41" fillId="9" borderId="43" xfId="0" applyFont="1" applyFill="1" applyBorder="1" applyAlignment="1">
      <alignment horizontal="left" vertical="justify" wrapText="1"/>
    </xf>
    <xf numFmtId="0" fontId="43" fillId="9" borderId="0" xfId="0" applyFont="1" applyFill="1" applyAlignment="1">
      <alignment horizontal="center" vertical="justify" wrapText="1"/>
    </xf>
    <xf numFmtId="0" fontId="39" fillId="9" borderId="0" xfId="0" applyFont="1" applyFill="1" applyAlignment="1">
      <alignment horizontal="center" vertical="justify"/>
    </xf>
    <xf numFmtId="0" fontId="41" fillId="9" borderId="17"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41" fillId="9" borderId="19" xfId="0" applyFont="1" applyFill="1" applyBorder="1" applyAlignment="1">
      <alignment horizontal="left" vertical="center" wrapText="1"/>
    </xf>
    <xf numFmtId="0" fontId="43" fillId="9" borderId="47" xfId="0" applyFont="1" applyFill="1" applyBorder="1" applyAlignment="1">
      <alignment horizontal="center" vertical="justify" wrapText="1"/>
    </xf>
    <xf numFmtId="0" fontId="43" fillId="9" borderId="48" xfId="0" applyFont="1" applyFill="1" applyBorder="1" applyAlignment="1">
      <alignment horizontal="center" vertical="justify" wrapText="1"/>
    </xf>
    <xf numFmtId="0" fontId="40" fillId="9" borderId="1" xfId="0" applyFont="1" applyFill="1" applyBorder="1" applyAlignment="1">
      <alignment horizontal="left" wrapText="1"/>
    </xf>
    <xf numFmtId="0" fontId="40" fillId="9" borderId="12" xfId="0" applyFont="1" applyFill="1" applyBorder="1" applyAlignment="1">
      <alignment horizontal="left" wrapText="1"/>
    </xf>
    <xf numFmtId="0" fontId="40" fillId="9" borderId="14" xfId="0" applyFont="1" applyFill="1" applyBorder="1" applyAlignment="1">
      <alignment horizontal="left" wrapText="1"/>
    </xf>
    <xf numFmtId="0" fontId="40" fillId="9" borderId="15" xfId="0" applyFont="1" applyFill="1" applyBorder="1" applyAlignment="1">
      <alignment horizontal="left" wrapText="1"/>
    </xf>
    <xf numFmtId="0" fontId="41" fillId="9" borderId="27" xfId="0" applyFont="1" applyFill="1" applyBorder="1" applyAlignment="1">
      <alignment horizontal="center" vertical="center" wrapText="1"/>
    </xf>
    <xf numFmtId="0" fontId="41" fillId="9" borderId="28" xfId="0" applyFont="1" applyFill="1" applyBorder="1" applyAlignment="1">
      <alignment horizontal="center" vertical="center" wrapText="1"/>
    </xf>
    <xf numFmtId="0" fontId="41" fillId="9" borderId="56" xfId="0" applyFont="1" applyFill="1" applyBorder="1" applyAlignment="1">
      <alignment horizontal="center" vertical="center" wrapText="1"/>
    </xf>
    <xf numFmtId="0" fontId="40" fillId="9" borderId="9" xfId="0" applyFont="1" applyFill="1" applyBorder="1" applyAlignment="1">
      <alignment horizontal="left" wrapText="1"/>
    </xf>
    <xf numFmtId="0" fontId="40" fillId="9" borderId="10" xfId="0" applyFont="1" applyFill="1" applyBorder="1" applyAlignment="1">
      <alignment horizontal="left" wrapText="1"/>
    </xf>
    <xf numFmtId="0" fontId="10" fillId="15" borderId="35" xfId="0" applyFont="1" applyFill="1" applyBorder="1" applyAlignment="1">
      <alignment horizontal="center" wrapText="1"/>
    </xf>
    <xf numFmtId="0" fontId="10" fillId="15" borderId="44" xfId="0" applyFont="1" applyFill="1" applyBorder="1" applyAlignment="1">
      <alignment horizontal="center" wrapText="1"/>
    </xf>
    <xf numFmtId="0" fontId="10" fillId="15" borderId="46" xfId="0" applyFont="1" applyFill="1" applyBorder="1" applyAlignment="1">
      <alignment horizontal="center" wrapText="1"/>
    </xf>
    <xf numFmtId="0" fontId="41" fillId="9" borderId="11" xfId="0" applyFont="1" applyFill="1" applyBorder="1" applyAlignment="1">
      <alignment horizontal="left" wrapText="1"/>
    </xf>
    <xf numFmtId="0" fontId="41" fillId="9" borderId="1" xfId="0" applyFont="1" applyFill="1" applyBorder="1" applyAlignment="1">
      <alignment horizontal="left" wrapText="1"/>
    </xf>
    <xf numFmtId="0" fontId="49" fillId="9" borderId="0" xfId="0" applyFont="1" applyFill="1" applyAlignment="1">
      <alignment horizontal="center" wrapText="1"/>
    </xf>
    <xf numFmtId="0" fontId="27" fillId="9" borderId="41" xfId="0" applyFont="1" applyFill="1" applyBorder="1" applyAlignment="1">
      <alignment horizontal="center"/>
    </xf>
    <xf numFmtId="0" fontId="10" fillId="9" borderId="11" xfId="0" applyFont="1" applyFill="1" applyBorder="1" applyAlignment="1">
      <alignment horizontal="center" vertical="center" wrapText="1"/>
    </xf>
    <xf numFmtId="0" fontId="40" fillId="9" borderId="12" xfId="0" applyFont="1" applyFill="1" applyBorder="1" applyAlignment="1">
      <alignment horizontal="center" vertical="center"/>
    </xf>
    <xf numFmtId="0" fontId="41" fillId="9" borderId="13" xfId="0" applyFont="1" applyFill="1" applyBorder="1" applyAlignment="1">
      <alignment horizontal="left" wrapText="1"/>
    </xf>
    <xf numFmtId="0" fontId="41" fillId="9" borderId="14" xfId="0" applyFont="1" applyFill="1" applyBorder="1" applyAlignment="1">
      <alignment horizontal="left" wrapText="1"/>
    </xf>
    <xf numFmtId="0" fontId="41" fillId="9" borderId="35" xfId="0" applyFont="1" applyFill="1" applyBorder="1" applyAlignment="1">
      <alignment horizontal="center" wrapText="1"/>
    </xf>
    <xf numFmtId="0" fontId="41" fillId="9" borderId="44" xfId="0" applyFont="1" applyFill="1" applyBorder="1" applyAlignment="1">
      <alignment horizontal="center" wrapText="1"/>
    </xf>
    <xf numFmtId="0" fontId="41" fillId="9" borderId="46" xfId="0" applyFont="1" applyFill="1" applyBorder="1" applyAlignment="1">
      <alignment horizontal="center" wrapText="1"/>
    </xf>
    <xf numFmtId="0" fontId="41" fillId="9" borderId="49" xfId="0" applyFont="1" applyFill="1" applyBorder="1" applyAlignment="1">
      <alignment horizontal="center" wrapText="1"/>
    </xf>
    <xf numFmtId="0" fontId="41" fillId="9" borderId="0" xfId="0" applyFont="1" applyFill="1" applyBorder="1" applyAlignment="1">
      <alignment horizontal="center" wrapText="1"/>
    </xf>
    <xf numFmtId="0" fontId="41" fillId="9" borderId="50" xfId="0" applyFont="1" applyFill="1" applyBorder="1" applyAlignment="1">
      <alignment horizontal="center" wrapText="1"/>
    </xf>
    <xf numFmtId="0" fontId="28" fillId="0" borderId="4" xfId="0" applyFont="1" applyBorder="1" applyAlignment="1" applyProtection="1">
      <alignment horizontal="center" vertical="center" wrapText="1"/>
      <protection locked="0"/>
    </xf>
    <xf numFmtId="9" fontId="28" fillId="0" borderId="1" xfId="1" applyFont="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34" fillId="0" borderId="3" xfId="0" applyFont="1" applyFill="1" applyBorder="1" applyAlignment="1" applyProtection="1">
      <alignment horizontal="center" vertical="center" wrapText="1"/>
      <protection locked="0"/>
    </xf>
    <xf numFmtId="0" fontId="47" fillId="8" borderId="53" xfId="0" applyFont="1" applyFill="1" applyBorder="1" applyAlignment="1" applyProtection="1">
      <alignment horizontal="center" vertical="center" wrapText="1"/>
      <protection locked="0"/>
    </xf>
    <xf numFmtId="0" fontId="47" fillId="8" borderId="5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47" fillId="8" borderId="42" xfId="0" applyFont="1" applyFill="1" applyBorder="1" applyAlignment="1" applyProtection="1">
      <alignment horizontal="center" vertical="center" wrapText="1"/>
      <protection locked="0"/>
    </xf>
    <xf numFmtId="14" fontId="10" fillId="0" borderId="26" xfId="0" applyNumberFormat="1" applyFont="1" applyBorder="1" applyAlignment="1" applyProtection="1">
      <alignment horizontal="center"/>
      <protection locked="0"/>
    </xf>
    <xf numFmtId="0" fontId="50" fillId="9" borderId="33" xfId="0" applyFont="1" applyFill="1" applyBorder="1" applyAlignment="1" applyProtection="1">
      <alignment horizontal="center" vertical="center"/>
      <protection locked="0"/>
    </xf>
    <xf numFmtId="0" fontId="50" fillId="9" borderId="51" xfId="0" applyFont="1" applyFill="1" applyBorder="1" applyAlignment="1" applyProtection="1">
      <alignment horizontal="center" vertical="center"/>
      <protection locked="0"/>
    </xf>
    <xf numFmtId="0" fontId="50" fillId="9" borderId="34" xfId="0" applyFont="1" applyFill="1" applyBorder="1" applyAlignment="1" applyProtection="1">
      <alignment horizontal="center" vertical="center"/>
      <protection locked="0"/>
    </xf>
    <xf numFmtId="14" fontId="40" fillId="0" borderId="26" xfId="0" applyNumberFormat="1" applyFont="1" applyBorder="1" applyAlignment="1" applyProtection="1">
      <alignment horizontal="center"/>
      <protection locked="0"/>
    </xf>
    <xf numFmtId="0" fontId="40" fillId="0" borderId="26" xfId="0" applyFont="1" applyBorder="1" applyAlignment="1" applyProtection="1">
      <alignment horizontal="center"/>
      <protection locked="0"/>
    </xf>
    <xf numFmtId="0" fontId="40" fillId="0" borderId="32" xfId="0" applyFont="1" applyBorder="1" applyAlignment="1" applyProtection="1">
      <alignment horizontal="center"/>
      <protection locked="0"/>
    </xf>
    <xf numFmtId="0" fontId="10" fillId="9" borderId="13" xfId="0" applyFont="1" applyFill="1" applyBorder="1" applyAlignment="1" applyProtection="1">
      <alignment horizontal="center" vertical="center"/>
      <protection locked="0"/>
    </xf>
    <xf numFmtId="0" fontId="10" fillId="9" borderId="14" xfId="0" applyFont="1" applyFill="1" applyBorder="1" applyAlignment="1" applyProtection="1">
      <alignment horizontal="center" vertical="center"/>
      <protection locked="0"/>
    </xf>
    <xf numFmtId="0" fontId="10" fillId="9" borderId="15" xfId="0" applyFont="1" applyFill="1" applyBorder="1" applyAlignment="1" applyProtection="1">
      <alignment horizontal="center" vertical="center"/>
      <protection locked="0"/>
    </xf>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22" fillId="13" borderId="45" xfId="0" applyFont="1" applyFill="1" applyBorder="1" applyAlignment="1" applyProtection="1">
      <alignment horizontal="center" vertical="center"/>
    </xf>
    <xf numFmtId="0" fontId="24" fillId="13" borderId="41" xfId="0" applyFont="1" applyFill="1" applyBorder="1" applyAlignment="1" applyProtection="1">
      <alignment horizontal="center" vertical="center"/>
    </xf>
    <xf numFmtId="0" fontId="24" fillId="13" borderId="43" xfId="0" applyFont="1" applyFill="1" applyBorder="1" applyAlignment="1" applyProtection="1">
      <alignment horizontal="center" vertical="center"/>
    </xf>
    <xf numFmtId="0" fontId="24" fillId="8" borderId="39" xfId="0" applyFont="1" applyFill="1" applyBorder="1" applyAlignment="1" applyProtection="1">
      <alignment horizontal="center" vertical="center" wrapText="1"/>
    </xf>
    <xf numFmtId="0" fontId="24" fillId="8" borderId="47" xfId="0" applyFont="1" applyFill="1" applyBorder="1" applyAlignment="1" applyProtection="1">
      <alignment horizontal="center" vertical="center" wrapText="1"/>
    </xf>
    <xf numFmtId="2" fontId="24" fillId="8" borderId="39" xfId="0" applyNumberFormat="1" applyFont="1" applyFill="1" applyBorder="1" applyAlignment="1" applyProtection="1">
      <alignment horizontal="center" vertical="center" wrapText="1"/>
    </xf>
    <xf numFmtId="2" fontId="24" fillId="8" borderId="47" xfId="0" applyNumberFormat="1" applyFont="1" applyFill="1" applyBorder="1" applyAlignment="1" applyProtection="1">
      <alignment horizontal="center" vertical="center" wrapText="1"/>
    </xf>
    <xf numFmtId="0" fontId="22" fillId="12" borderId="17" xfId="0" applyFont="1" applyFill="1" applyBorder="1" applyAlignment="1" applyProtection="1">
      <alignment horizontal="center" vertical="center"/>
    </xf>
    <xf numFmtId="0" fontId="22" fillId="12" borderId="18" xfId="0" applyFont="1" applyFill="1" applyBorder="1" applyAlignment="1" applyProtection="1">
      <alignment horizontal="center" vertical="center"/>
    </xf>
    <xf numFmtId="0" fontId="22" fillId="12" borderId="19" xfId="0" applyFont="1" applyFill="1" applyBorder="1" applyAlignment="1" applyProtection="1">
      <alignment horizontal="center" vertical="center"/>
    </xf>
    <xf numFmtId="0" fontId="22" fillId="13" borderId="41" xfId="0" applyFont="1" applyFill="1" applyBorder="1" applyAlignment="1" applyProtection="1">
      <alignment horizontal="center" vertical="center"/>
    </xf>
    <xf numFmtId="0" fontId="22" fillId="13" borderId="43" xfId="0" applyFont="1" applyFill="1" applyBorder="1" applyAlignment="1" applyProtection="1">
      <alignment horizontal="center" vertical="center"/>
    </xf>
    <xf numFmtId="0" fontId="24" fillId="8" borderId="17" xfId="0" applyFont="1" applyFill="1" applyBorder="1" applyAlignment="1" applyProtection="1">
      <alignment horizontal="center" vertical="center" wrapText="1"/>
    </xf>
    <xf numFmtId="0" fontId="24" fillId="8" borderId="18" xfId="0" applyFont="1" applyFill="1" applyBorder="1" applyAlignment="1" applyProtection="1">
      <alignment horizontal="center" vertical="center" wrapText="1"/>
    </xf>
    <xf numFmtId="0" fontId="24" fillId="8" borderId="19" xfId="0" applyFont="1" applyFill="1" applyBorder="1" applyAlignment="1" applyProtection="1">
      <alignment horizontal="center" vertical="center" wrapText="1"/>
    </xf>
    <xf numFmtId="0" fontId="24" fillId="8" borderId="35" xfId="0" applyFont="1" applyFill="1" applyBorder="1" applyAlignment="1" applyProtection="1">
      <alignment horizontal="center" vertical="center" wrapText="1"/>
    </xf>
    <xf numFmtId="0" fontId="24" fillId="8" borderId="46" xfId="0" applyFont="1" applyFill="1" applyBorder="1" applyAlignment="1" applyProtection="1">
      <alignment horizontal="center" vertical="center" wrapText="1"/>
    </xf>
    <xf numFmtId="0" fontId="24" fillId="8" borderId="49" xfId="0" applyFont="1" applyFill="1" applyBorder="1" applyAlignment="1" applyProtection="1">
      <alignment horizontal="center" vertical="center" wrapText="1"/>
    </xf>
    <xf numFmtId="0" fontId="24" fillId="8" borderId="50" xfId="0" applyFont="1" applyFill="1" applyBorder="1" applyAlignment="1" applyProtection="1">
      <alignment horizontal="center" vertical="center" wrapText="1"/>
    </xf>
    <xf numFmtId="0" fontId="40" fillId="0" borderId="0" xfId="0" applyFont="1" applyBorder="1" applyAlignment="1" applyProtection="1">
      <alignment horizontal="center"/>
      <protection locked="0"/>
    </xf>
    <xf numFmtId="0" fontId="40" fillId="0" borderId="50" xfId="0" applyFont="1" applyBorder="1" applyAlignment="1" applyProtection="1">
      <alignment horizontal="center"/>
      <protection locked="0"/>
    </xf>
    <xf numFmtId="166" fontId="28" fillId="0" borderId="0" xfId="1" applyNumberFormat="1" applyFont="1" applyBorder="1" applyAlignment="1" applyProtection="1">
      <alignment horizontal="center" vertical="center" wrapText="1"/>
      <protection locked="0"/>
    </xf>
    <xf numFmtId="0" fontId="10" fillId="9" borderId="40"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55" xfId="0" applyFont="1" applyFill="1" applyBorder="1" applyAlignment="1" applyProtection="1">
      <alignment horizontal="left" vertical="center" wrapText="1"/>
      <protection locked="0"/>
    </xf>
    <xf numFmtId="0" fontId="47" fillId="8" borderId="16" xfId="0" applyFont="1" applyFill="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6" fillId="7" borderId="1" xfId="0" applyFont="1" applyFill="1" applyBorder="1" applyAlignment="1">
      <alignment vertical="center" wrapText="1"/>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21" fillId="7" borderId="39" xfId="0" applyFont="1" applyFill="1" applyBorder="1" applyAlignment="1">
      <alignment horizontal="left" vertical="top" wrapText="1"/>
    </xf>
    <xf numFmtId="0" fontId="16" fillId="7" borderId="4" xfId="0" applyFont="1" applyFill="1" applyBorder="1" applyAlignment="1">
      <alignment vertical="center" wrapText="1"/>
    </xf>
    <xf numFmtId="0" fontId="12" fillId="0" borderId="0" xfId="0" applyFont="1" applyBorder="1" applyAlignment="1" applyProtection="1">
      <alignment horizontal="left"/>
    </xf>
    <xf numFmtId="0" fontId="33" fillId="12" borderId="17" xfId="0" applyFont="1" applyFill="1" applyBorder="1" applyAlignment="1" applyProtection="1">
      <alignment horizontal="center" vertical="center" wrapText="1"/>
    </xf>
    <xf numFmtId="0" fontId="33" fillId="12" borderId="18" xfId="0" applyFont="1" applyFill="1" applyBorder="1" applyAlignment="1" applyProtection="1">
      <alignment horizontal="center" vertical="center" wrapText="1"/>
    </xf>
    <xf numFmtId="0" fontId="33" fillId="12" borderId="19" xfId="0" applyFont="1" applyFill="1" applyBorder="1" applyAlignment="1" applyProtection="1">
      <alignment horizontal="center" vertical="center" wrapText="1"/>
    </xf>
    <xf numFmtId="0" fontId="22" fillId="13" borderId="17" xfId="0" applyFont="1" applyFill="1" applyBorder="1" applyAlignment="1" applyProtection="1">
      <alignment horizontal="center" vertical="top" wrapText="1"/>
    </xf>
    <xf numFmtId="0" fontId="22" fillId="13" borderId="18" xfId="0" applyFont="1" applyFill="1" applyBorder="1" applyAlignment="1" applyProtection="1">
      <alignment horizontal="center" vertical="top" wrapText="1"/>
    </xf>
    <xf numFmtId="0" fontId="22" fillId="13" borderId="19" xfId="0" applyFont="1" applyFill="1" applyBorder="1" applyAlignment="1" applyProtection="1">
      <alignment horizontal="center" vertical="top" wrapText="1"/>
    </xf>
    <xf numFmtId="0" fontId="12" fillId="0" borderId="44" xfId="0" applyFont="1" applyBorder="1" applyAlignment="1" applyProtection="1">
      <alignment horizontal="left" vertical="center" wrapText="1"/>
    </xf>
    <xf numFmtId="0" fontId="12" fillId="0" borderId="41" xfId="0" applyFont="1" applyBorder="1" applyAlignment="1" applyProtection="1">
      <alignment horizontal="left" vertical="center" wrapText="1"/>
    </xf>
    <xf numFmtId="0" fontId="12"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2" fillId="0" borderId="1" xfId="0" applyFont="1" applyBorder="1" applyAlignment="1" applyProtection="1">
      <alignment horizontal="center"/>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9" fillId="6"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2" fillId="9" borderId="1" xfId="0" applyFont="1" applyFill="1" applyBorder="1" applyAlignment="1" applyProtection="1">
      <alignment horizontal="center" vertical="center"/>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8" fillId="9" borderId="1" xfId="0" applyFont="1" applyFill="1" applyBorder="1" applyAlignment="1" applyProtection="1">
      <alignment horizontal="center" vertical="center" wrapText="1"/>
    </xf>
    <xf numFmtId="0" fontId="45" fillId="9" borderId="1" xfId="0" applyFont="1" applyFill="1" applyBorder="1" applyAlignment="1" applyProtection="1">
      <alignment horizontal="center" vertical="center"/>
    </xf>
    <xf numFmtId="0" fontId="46" fillId="9" borderId="1" xfId="0" applyFont="1" applyFill="1" applyBorder="1" applyAlignment="1" applyProtection="1">
      <alignment horizontal="center" vertical="center"/>
    </xf>
    <xf numFmtId="0" fontId="20" fillId="7" borderId="17" xfId="0" applyFont="1" applyFill="1" applyBorder="1" applyAlignment="1" applyProtection="1">
      <alignment horizontal="center" vertical="center" wrapText="1"/>
    </xf>
    <xf numFmtId="0" fontId="20" fillId="7" borderId="18" xfId="0" applyFont="1" applyFill="1" applyBorder="1" applyAlignment="1" applyProtection="1">
      <alignment horizontal="center" vertical="center" wrapText="1"/>
    </xf>
    <xf numFmtId="0" fontId="20" fillId="7" borderId="19" xfId="0" applyFont="1" applyFill="1" applyBorder="1" applyAlignment="1" applyProtection="1">
      <alignment horizontal="center" vertical="center" wrapText="1"/>
    </xf>
    <xf numFmtId="9" fontId="17" fillId="0" borderId="2" xfId="0" applyNumberFormat="1" applyFont="1" applyFill="1" applyBorder="1" applyAlignment="1" applyProtection="1">
      <alignment horizontal="center" vertical="center" wrapText="1"/>
    </xf>
    <xf numFmtId="9" fontId="17" fillId="0" borderId="3" xfId="0" applyNumberFormat="1" applyFont="1" applyFill="1" applyBorder="1" applyAlignment="1" applyProtection="1">
      <alignment horizontal="center" vertical="center" wrapText="1"/>
    </xf>
    <xf numFmtId="9" fontId="17" fillId="0" borderId="4" xfId="0" applyNumberFormat="1" applyFont="1" applyFill="1" applyBorder="1" applyAlignment="1" applyProtection="1">
      <alignment horizontal="center" vertical="center" wrapText="1"/>
    </xf>
    <xf numFmtId="0" fontId="24" fillId="9" borderId="20" xfId="0" applyFont="1" applyFill="1" applyBorder="1" applyAlignment="1" applyProtection="1">
      <alignment horizontal="center" vertical="center"/>
      <protection locked="0"/>
    </xf>
    <xf numFmtId="0" fontId="34" fillId="9" borderId="0" xfId="0" applyFont="1" applyFill="1" applyBorder="1" applyAlignment="1">
      <alignment horizontal="center"/>
    </xf>
    <xf numFmtId="0" fontId="34" fillId="9" borderId="50" xfId="0" applyFont="1" applyFill="1" applyBorder="1" applyAlignment="1">
      <alignment horizontal="center"/>
    </xf>
    <xf numFmtId="0" fontId="22" fillId="13" borderId="17" xfId="0" applyFont="1" applyFill="1" applyBorder="1" applyAlignment="1" applyProtection="1">
      <alignment horizontal="center" vertical="center"/>
      <protection locked="0"/>
    </xf>
    <xf numFmtId="0" fontId="22" fillId="13" borderId="18" xfId="0" applyFont="1" applyFill="1" applyBorder="1" applyAlignment="1" applyProtection="1">
      <alignment horizontal="center" vertical="center"/>
      <protection locked="0"/>
    </xf>
    <xf numFmtId="0" fontId="22" fillId="13" borderId="19" xfId="0" applyFont="1" applyFill="1" applyBorder="1" applyAlignment="1" applyProtection="1">
      <alignment horizontal="center" vertical="center"/>
      <protection locked="0"/>
    </xf>
    <xf numFmtId="9" fontId="34" fillId="4" borderId="1" xfId="1" applyFont="1" applyFill="1" applyBorder="1" applyAlignment="1">
      <alignment horizontal="center" vertical="center"/>
    </xf>
    <xf numFmtId="9" fontId="34" fillId="4" borderId="2" xfId="0" applyNumberFormat="1" applyFont="1" applyFill="1" applyBorder="1" applyAlignment="1">
      <alignment horizontal="center" vertical="center"/>
    </xf>
    <xf numFmtId="0" fontId="34" fillId="4" borderId="4" xfId="0" applyFont="1" applyFill="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9" fontId="34" fillId="0" borderId="2" xfId="0" applyNumberFormat="1" applyFont="1" applyBorder="1" applyAlignment="1">
      <alignment horizontal="center" vertical="center"/>
    </xf>
    <xf numFmtId="9" fontId="34" fillId="0" borderId="4" xfId="0" applyNumberFormat="1" applyFont="1" applyBorder="1" applyAlignment="1">
      <alignment horizontal="center" vertical="center"/>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14" fillId="12" borderId="19" xfId="0" applyFont="1" applyFill="1" applyBorder="1" applyAlignment="1">
      <alignment horizontal="center" vertical="center"/>
    </xf>
    <xf numFmtId="0" fontId="34" fillId="9" borderId="25" xfId="0" applyFont="1" applyFill="1" applyBorder="1" applyAlignment="1">
      <alignment horizontal="center"/>
    </xf>
    <xf numFmtId="0" fontId="34" fillId="9" borderId="32" xfId="0" applyFont="1" applyFill="1" applyBorder="1" applyAlignment="1">
      <alignment horizontal="center"/>
    </xf>
    <xf numFmtId="0" fontId="34" fillId="9"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xf numFmtId="0" fontId="28" fillId="0" borderId="4" xfId="0" applyFont="1" applyBorder="1" applyAlignment="1" applyProtection="1">
      <alignment vertical="center" wrapText="1"/>
      <protection locked="0"/>
    </xf>
    <xf numFmtId="0" fontId="28" fillId="0" borderId="2" xfId="0" applyFont="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xf>
    <xf numFmtId="9" fontId="29" fillId="0" borderId="4" xfId="1" applyFont="1" applyFill="1" applyBorder="1" applyAlignment="1" applyProtection="1">
      <alignment horizontal="center" vertical="center" wrapText="1"/>
    </xf>
    <xf numFmtId="0" fontId="28" fillId="0" borderId="1" xfId="0" applyFont="1" applyBorder="1" applyAlignment="1" applyProtection="1">
      <alignment vertical="center" wrapText="1"/>
      <protection locked="0"/>
    </xf>
    <xf numFmtId="0" fontId="27" fillId="0" borderId="2"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1" xfId="0" applyFont="1" applyFill="1" applyBorder="1" applyAlignment="1" applyProtection="1">
      <alignment vertical="center" wrapText="1"/>
      <protection locked="0"/>
    </xf>
    <xf numFmtId="14" fontId="40" fillId="0" borderId="2" xfId="0" applyNumberFormat="1" applyFont="1" applyBorder="1" applyAlignment="1" applyProtection="1">
      <alignment horizontal="center" vertical="center" wrapText="1"/>
      <protection locked="0"/>
    </xf>
    <xf numFmtId="14" fontId="40" fillId="0" borderId="4" xfId="0" applyNumberFormat="1" applyFont="1" applyBorder="1" applyAlignment="1" applyProtection="1">
      <alignment horizontal="center" vertical="center" wrapText="1"/>
      <protection locked="0"/>
    </xf>
    <xf numFmtId="9" fontId="27" fillId="4" borderId="41" xfId="0" applyNumberFormat="1" applyFont="1" applyFill="1" applyBorder="1" applyAlignment="1" applyProtection="1">
      <alignment vertical="center"/>
      <protection locked="0"/>
    </xf>
    <xf numFmtId="9" fontId="27" fillId="4" borderId="57" xfId="0" applyNumberFormat="1" applyFont="1" applyFill="1" applyBorder="1" applyAlignment="1" applyProtection="1">
      <alignment horizontal="center" vertical="center"/>
    </xf>
    <xf numFmtId="1" fontId="27" fillId="4" borderId="48" xfId="0" applyNumberFormat="1" applyFont="1" applyFill="1" applyBorder="1" applyAlignment="1" applyProtection="1">
      <alignment horizontal="center" vertical="center"/>
    </xf>
    <xf numFmtId="9" fontId="27" fillId="4" borderId="48" xfId="0" applyNumberFormat="1" applyFont="1" applyFill="1" applyBorder="1" applyAlignment="1" applyProtection="1">
      <alignment horizontal="center" vertical="center"/>
    </xf>
    <xf numFmtId="9" fontId="27" fillId="4" borderId="48" xfId="1" applyFont="1" applyFill="1" applyBorder="1" applyAlignment="1" applyProtection="1">
      <alignment horizontal="center" vertical="center"/>
    </xf>
    <xf numFmtId="0" fontId="34" fillId="0" borderId="2" xfId="0" applyFont="1" applyFill="1" applyBorder="1" applyAlignment="1" applyProtection="1">
      <alignment horizontal="center" vertical="center" wrapText="1"/>
      <protection locked="0"/>
    </xf>
    <xf numFmtId="0" fontId="34" fillId="0" borderId="4" xfId="0" applyFont="1" applyFill="1" applyBorder="1" applyAlignment="1" applyProtection="1">
      <alignment horizontal="center" vertical="center" wrapText="1"/>
      <protection locked="0"/>
    </xf>
    <xf numFmtId="1" fontId="51" fillId="0" borderId="1" xfId="0" applyNumberFormat="1" applyFont="1" applyFill="1" applyBorder="1" applyAlignment="1">
      <alignment horizontal="center" vertical="center" wrapText="1"/>
    </xf>
    <xf numFmtId="166" fontId="34" fillId="0" borderId="1" xfId="0" applyNumberFormat="1" applyFont="1" applyBorder="1" applyAlignment="1" applyProtection="1">
      <alignment horizontal="center" vertical="center" wrapText="1"/>
      <protection locked="0"/>
    </xf>
    <xf numFmtId="166" fontId="34" fillId="0" borderId="4" xfId="0" applyNumberFormat="1" applyFont="1" applyBorder="1" applyAlignment="1" applyProtection="1">
      <alignment horizontal="center" vertical="center" wrapText="1"/>
      <protection locked="0"/>
    </xf>
    <xf numFmtId="0" fontId="0" fillId="0" borderId="0" xfId="0" applyAlignment="1">
      <alignment horizontal="center" vertical="center" wrapText="1"/>
    </xf>
    <xf numFmtId="0" fontId="40" fillId="0" borderId="0" xfId="0" applyFont="1" applyAlignment="1">
      <alignment horizontal="center" vertical="center" wrapText="1"/>
    </xf>
    <xf numFmtId="166" fontId="34" fillId="0" borderId="1" xfId="1" applyNumberFormat="1" applyFont="1" applyFill="1" applyBorder="1" applyAlignment="1" applyProtection="1">
      <alignment horizontal="center" vertical="center" wrapText="1"/>
      <protection locked="0"/>
    </xf>
    <xf numFmtId="10" fontId="34" fillId="0" borderId="1" xfId="1" applyNumberFormat="1" applyFont="1" applyFill="1" applyBorder="1" applyAlignment="1" applyProtection="1">
      <alignment horizontal="center" vertical="center" wrapText="1"/>
      <protection locked="0"/>
    </xf>
    <xf numFmtId="0" fontId="0" fillId="0" borderId="0" xfId="0" applyAlignment="1">
      <alignment vertical="top" wrapText="1"/>
    </xf>
    <xf numFmtId="0" fontId="40" fillId="0" borderId="2" xfId="0" applyFont="1" applyBorder="1" applyAlignment="1">
      <alignment horizontal="left" vertical="top" wrapText="1"/>
    </xf>
    <xf numFmtId="0" fontId="40" fillId="0" borderId="4" xfId="0" applyFont="1" applyBorder="1" applyAlignment="1">
      <alignment horizontal="left" vertical="top" wrapText="1"/>
    </xf>
    <xf numFmtId="166" fontId="34" fillId="0" borderId="2" xfId="1" applyNumberFormat="1" applyFont="1" applyFill="1" applyBorder="1" applyAlignment="1" applyProtection="1">
      <alignment horizontal="center" vertical="center" wrapText="1"/>
      <protection locked="0"/>
    </xf>
    <xf numFmtId="166" fontId="34" fillId="0" borderId="4" xfId="1" applyNumberFormat="1" applyFont="1" applyFill="1" applyBorder="1" applyAlignment="1" applyProtection="1">
      <alignment horizontal="center" vertical="center" wrapText="1"/>
      <protection locked="0"/>
    </xf>
    <xf numFmtId="166" fontId="28" fillId="0" borderId="1" xfId="1" applyNumberFormat="1" applyFont="1" applyBorder="1" applyAlignment="1" applyProtection="1">
      <alignment horizontal="center" vertical="center" wrapText="1"/>
    </xf>
    <xf numFmtId="9" fontId="29" fillId="0" borderId="4" xfId="1" applyFont="1" applyFill="1" applyBorder="1" applyAlignment="1" applyProtection="1">
      <alignment horizontal="center" vertical="center" wrapText="1"/>
    </xf>
    <xf numFmtId="166" fontId="28" fillId="0" borderId="4" xfId="1" applyNumberFormat="1" applyFont="1" applyBorder="1" applyAlignment="1" applyProtection="1">
      <alignment horizontal="center" vertical="center" wrapText="1"/>
    </xf>
    <xf numFmtId="1" fontId="28" fillId="0" borderId="1" xfId="1" applyNumberFormat="1" applyFont="1" applyFill="1" applyBorder="1" applyAlignment="1" applyProtection="1">
      <alignment horizontal="center" vertical="center" wrapText="1"/>
      <protection locked="0"/>
    </xf>
    <xf numFmtId="1" fontId="28" fillId="0" borderId="1" xfId="1" applyNumberFormat="1" applyFont="1" applyBorder="1" applyAlignment="1" applyProtection="1">
      <alignment horizontal="center" vertical="center" wrapText="1"/>
      <protection locked="0"/>
    </xf>
    <xf numFmtId="10" fontId="28" fillId="0" borderId="1" xfId="1" applyNumberFormat="1" applyFont="1" applyBorder="1" applyAlignment="1" applyProtection="1">
      <alignment horizontal="center" vertical="center" wrapText="1"/>
    </xf>
    <xf numFmtId="1" fontId="51" fillId="0" borderId="2" xfId="0" applyNumberFormat="1" applyFont="1" applyFill="1" applyBorder="1" applyAlignment="1">
      <alignment horizontal="center" vertical="center" wrapText="1"/>
    </xf>
    <xf numFmtId="1" fontId="51" fillId="0" borderId="4" xfId="0" applyNumberFormat="1" applyFont="1" applyFill="1" applyBorder="1" applyAlignment="1">
      <alignment horizontal="center" vertical="center" wrapText="1"/>
    </xf>
    <xf numFmtId="1" fontId="28" fillId="0" borderId="2" xfId="0" applyNumberFormat="1" applyFont="1" applyBorder="1" applyAlignment="1" applyProtection="1">
      <alignment horizontal="center" vertical="center" wrapText="1"/>
      <protection locked="0"/>
    </xf>
    <xf numFmtId="1" fontId="28" fillId="0" borderId="2" xfId="1" applyNumberFormat="1" applyFont="1" applyFill="1" applyBorder="1" applyAlignment="1" applyProtection="1">
      <alignment horizontal="center" vertical="center" wrapText="1"/>
      <protection locked="0"/>
    </xf>
    <xf numFmtId="1" fontId="28" fillId="0" borderId="4" xfId="0" applyNumberFormat="1" applyFont="1" applyBorder="1" applyAlignment="1" applyProtection="1">
      <alignment horizontal="center" vertical="center" wrapText="1"/>
      <protection locked="0"/>
    </xf>
    <xf numFmtId="1" fontId="28" fillId="0" borderId="4" xfId="1" applyNumberFormat="1" applyFont="1" applyFill="1" applyBorder="1" applyAlignment="1" applyProtection="1">
      <alignment horizontal="center" vertical="center" wrapText="1"/>
      <protection locked="0"/>
    </xf>
    <xf numFmtId="1" fontId="28" fillId="0" borderId="2" xfId="1" applyNumberFormat="1" applyFont="1" applyBorder="1" applyAlignment="1" applyProtection="1">
      <alignment horizontal="center" vertical="center" wrapText="1"/>
      <protection locked="0"/>
    </xf>
    <xf numFmtId="1" fontId="28" fillId="0" borderId="4" xfId="1" applyNumberFormat="1" applyFont="1" applyBorder="1" applyAlignment="1" applyProtection="1">
      <alignment horizontal="center" vertical="center" wrapText="1"/>
      <protection locked="0"/>
    </xf>
    <xf numFmtId="166" fontId="28" fillId="0" borderId="2" xfId="1" applyNumberFormat="1" applyFont="1" applyBorder="1" applyAlignment="1" applyProtection="1">
      <alignment horizontal="center" vertical="center" wrapText="1"/>
    </xf>
    <xf numFmtId="166" fontId="28" fillId="0" borderId="4" xfId="1" applyNumberFormat="1" applyFont="1" applyBorder="1" applyAlignment="1" applyProtection="1">
      <alignment horizontal="center" vertical="center" wrapText="1"/>
    </xf>
    <xf numFmtId="1" fontId="28" fillId="0" borderId="1" xfId="0" applyNumberFormat="1" applyFont="1" applyBorder="1" applyAlignment="1" applyProtection="1">
      <alignment horizontal="center" vertical="center" wrapText="1"/>
      <protection locked="0"/>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ual"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1</xdr:rowOff>
    </xdr:from>
    <xdr:to>
      <xdr:col>8</xdr:col>
      <xdr:colOff>46691</xdr:colOff>
      <xdr:row>3</xdr:row>
      <xdr:rowOff>301626</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794683" y="1"/>
          <a:ext cx="669738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1638300</xdr:colOff>
      <xdr:row>0</xdr:row>
      <xdr:rowOff>0</xdr:rowOff>
    </xdr:from>
    <xdr:to>
      <xdr:col>9</xdr:col>
      <xdr:colOff>332869</xdr:colOff>
      <xdr:row>3</xdr:row>
      <xdr:rowOff>301625</xdr:rowOff>
    </xdr:to>
    <xdr:pic>
      <xdr:nvPicPr>
        <xdr:cNvPr id="2" name="Imagen 1"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1866900" y="0"/>
          <a:ext cx="6666994" cy="901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c r="B2" s="226" t="s">
        <v>0</v>
      </c>
      <c r="C2" s="226"/>
      <c r="D2" s="226"/>
      <c r="E2" s="226"/>
      <c r="F2" s="226"/>
      <c r="G2" s="226"/>
      <c r="H2" s="226"/>
      <c r="I2" s="226"/>
    </row>
    <row r="3" spans="1:9">
      <c r="B3" s="242" t="s">
        <v>1</v>
      </c>
      <c r="C3" s="242"/>
      <c r="D3" s="242"/>
      <c r="E3" s="242"/>
      <c r="F3" s="242"/>
      <c r="G3" s="242"/>
      <c r="H3" s="242"/>
      <c r="I3" s="242"/>
    </row>
    <row r="4" spans="1:9">
      <c r="C4" s="2" t="s">
        <v>2</v>
      </c>
      <c r="D4" s="3" t="s">
        <v>3</v>
      </c>
      <c r="E4" s="20"/>
    </row>
    <row r="5" spans="1:9">
      <c r="C5" s="2" t="s">
        <v>4</v>
      </c>
      <c r="D5" s="3" t="s">
        <v>5</v>
      </c>
      <c r="E5" s="20"/>
    </row>
    <row r="6" spans="1:9">
      <c r="C6" s="4" t="s">
        <v>6</v>
      </c>
      <c r="D6" s="5" t="s">
        <v>7</v>
      </c>
      <c r="E6" s="20"/>
    </row>
    <row r="7" spans="1:9">
      <c r="C7" s="4" t="s">
        <v>8</v>
      </c>
      <c r="D7" s="5" t="s">
        <v>9</v>
      </c>
      <c r="E7" s="20"/>
    </row>
    <row r="8" spans="1:9">
      <c r="C8" s="4" t="s">
        <v>10</v>
      </c>
      <c r="D8" s="6">
        <v>41656</v>
      </c>
      <c r="E8" s="21"/>
    </row>
    <row r="9" spans="1:9">
      <c r="C9" s="236" t="s">
        <v>11</v>
      </c>
      <c r="D9" s="5" t="s">
        <v>12</v>
      </c>
      <c r="E9" s="20"/>
      <c r="F9" s="7"/>
      <c r="I9" s="8"/>
    </row>
    <row r="10" spans="1:9">
      <c r="C10" s="236"/>
      <c r="D10" s="5" t="s">
        <v>13</v>
      </c>
      <c r="E10" s="20"/>
    </row>
    <row r="12" spans="1:9">
      <c r="A12" s="237" t="s">
        <v>14</v>
      </c>
      <c r="B12" s="238"/>
      <c r="C12" s="238"/>
      <c r="D12" s="238"/>
      <c r="E12" s="238"/>
      <c r="F12" s="238"/>
      <c r="G12" s="238"/>
      <c r="H12" s="238"/>
      <c r="I12" s="239"/>
    </row>
    <row r="13" spans="1:9">
      <c r="A13" s="237" t="s">
        <v>15</v>
      </c>
      <c r="B13" s="238"/>
      <c r="C13" s="238"/>
      <c r="D13" s="238"/>
      <c r="E13" s="238"/>
      <c r="F13" s="238"/>
      <c r="G13" s="238"/>
      <c r="H13" s="238"/>
      <c r="I13" s="239"/>
    </row>
    <row r="14" spans="1:9">
      <c r="A14" s="243"/>
      <c r="B14" s="244"/>
      <c r="C14" s="244"/>
      <c r="D14" s="244"/>
      <c r="E14" s="244"/>
      <c r="F14" s="244"/>
      <c r="G14" s="245"/>
      <c r="H14" s="234" t="s">
        <v>16</v>
      </c>
      <c r="I14" s="235"/>
    </row>
    <row r="15" spans="1:9" ht="28.5">
      <c r="A15" s="138" t="s">
        <v>17</v>
      </c>
      <c r="B15" s="22" t="s">
        <v>18</v>
      </c>
      <c r="C15" s="35" t="s">
        <v>19</v>
      </c>
      <c r="D15" s="22" t="s">
        <v>20</v>
      </c>
      <c r="E15" s="138" t="s">
        <v>21</v>
      </c>
      <c r="F15" s="138" t="s">
        <v>22</v>
      </c>
      <c r="G15" s="49" t="s">
        <v>23</v>
      </c>
      <c r="H15" s="138" t="s">
        <v>24</v>
      </c>
      <c r="I15" s="138" t="s">
        <v>25</v>
      </c>
    </row>
    <row r="16" spans="1:9" ht="30">
      <c r="A16" s="240" t="s">
        <v>26</v>
      </c>
      <c r="B16" s="241">
        <v>0.3</v>
      </c>
      <c r="C16" s="233" t="s">
        <v>27</v>
      </c>
      <c r="D16" s="10" t="s">
        <v>28</v>
      </c>
      <c r="E16" s="227">
        <v>4</v>
      </c>
      <c r="F16" s="227" t="s">
        <v>29</v>
      </c>
      <c r="G16" s="233" t="s">
        <v>30</v>
      </c>
      <c r="H16" s="227"/>
      <c r="I16" s="249"/>
    </row>
    <row r="17" spans="1:9" ht="56.25" customHeight="1">
      <c r="A17" s="240"/>
      <c r="B17" s="240"/>
      <c r="C17" s="233"/>
      <c r="D17" s="11" t="s">
        <v>31</v>
      </c>
      <c r="E17" s="228"/>
      <c r="F17" s="228"/>
      <c r="G17" s="233"/>
      <c r="H17" s="228"/>
      <c r="I17" s="249"/>
    </row>
    <row r="18" spans="1:9" ht="25.5" customHeight="1">
      <c r="A18" s="240"/>
      <c r="B18" s="240"/>
      <c r="C18" s="233"/>
      <c r="D18" s="11" t="s">
        <v>32</v>
      </c>
      <c r="E18" s="228"/>
      <c r="F18" s="228"/>
      <c r="G18" s="233"/>
      <c r="H18" s="228"/>
      <c r="I18" s="249"/>
    </row>
    <row r="19" spans="1:9" ht="49.5" customHeight="1">
      <c r="A19" s="240"/>
      <c r="B19" s="240"/>
      <c r="C19" s="233"/>
      <c r="D19" s="11" t="s">
        <v>33</v>
      </c>
      <c r="E19" s="229"/>
      <c r="F19" s="229"/>
      <c r="G19" s="233"/>
      <c r="H19" s="229"/>
      <c r="I19" s="249"/>
    </row>
    <row r="20" spans="1:9" ht="82.5" customHeight="1">
      <c r="A20" s="246" t="s">
        <v>34</v>
      </c>
      <c r="B20" s="230">
        <v>0.3</v>
      </c>
      <c r="C20" s="227" t="s">
        <v>35</v>
      </c>
      <c r="D20" s="11" t="s">
        <v>36</v>
      </c>
      <c r="E20" s="227">
        <v>20</v>
      </c>
      <c r="F20" s="227" t="s">
        <v>37</v>
      </c>
      <c r="G20" s="137" t="s">
        <v>38</v>
      </c>
      <c r="H20" s="227"/>
      <c r="I20" s="250"/>
    </row>
    <row r="21" spans="1:9" ht="68.25" customHeight="1">
      <c r="A21" s="247"/>
      <c r="B21" s="231"/>
      <c r="C21" s="228"/>
      <c r="D21" s="11" t="s">
        <v>39</v>
      </c>
      <c r="E21" s="228"/>
      <c r="F21" s="228"/>
      <c r="G21" s="137" t="s">
        <v>40</v>
      </c>
      <c r="H21" s="228"/>
      <c r="I21" s="251"/>
    </row>
    <row r="22" spans="1:9" ht="66" customHeight="1">
      <c r="A22" s="248"/>
      <c r="B22" s="232"/>
      <c r="C22" s="229"/>
      <c r="D22" s="11" t="s">
        <v>41</v>
      </c>
      <c r="E22" s="229"/>
      <c r="F22" s="229"/>
      <c r="G22" s="137" t="s">
        <v>42</v>
      </c>
      <c r="H22" s="229"/>
      <c r="I22" s="252"/>
    </row>
    <row r="23" spans="1:9" ht="97.5" customHeight="1">
      <c r="A23" s="246" t="s">
        <v>43</v>
      </c>
      <c r="B23" s="230">
        <v>0.4</v>
      </c>
      <c r="C23" s="227" t="s">
        <v>44</v>
      </c>
      <c r="D23" s="11" t="s">
        <v>45</v>
      </c>
      <c r="E23" s="227">
        <v>15</v>
      </c>
      <c r="F23" s="227" t="s">
        <v>29</v>
      </c>
      <c r="G23" s="227" t="s">
        <v>42</v>
      </c>
      <c r="H23" s="227"/>
      <c r="I23" s="250"/>
    </row>
    <row r="24" spans="1:9" ht="55.5" customHeight="1">
      <c r="A24" s="247"/>
      <c r="B24" s="231"/>
      <c r="C24" s="228"/>
      <c r="D24" s="11" t="s">
        <v>46</v>
      </c>
      <c r="E24" s="228"/>
      <c r="F24" s="228"/>
      <c r="G24" s="228"/>
      <c r="H24" s="228"/>
      <c r="I24" s="251"/>
    </row>
    <row r="25" spans="1:9" ht="55.5" customHeight="1">
      <c r="A25" s="248"/>
      <c r="B25" s="232"/>
      <c r="C25" s="229"/>
      <c r="D25" s="11" t="s">
        <v>47</v>
      </c>
      <c r="E25" s="229"/>
      <c r="F25" s="229"/>
      <c r="G25" s="229"/>
      <c r="H25" s="229"/>
      <c r="I25" s="252"/>
    </row>
    <row r="26" spans="1:9">
      <c r="A26" s="138" t="s">
        <v>48</v>
      </c>
      <c r="B26" s="12">
        <f>SUM(B16:B25)</f>
        <v>1</v>
      </c>
      <c r="C26" s="5"/>
      <c r="D26" s="5"/>
      <c r="E26" s="5"/>
      <c r="F26" s="11"/>
      <c r="G26" s="5"/>
      <c r="H26" s="5"/>
      <c r="I26" s="5"/>
    </row>
    <row r="27" spans="1:9" ht="4.5" customHeight="1" thickBot="1">
      <c r="A27" s="13"/>
    </row>
    <row r="28" spans="1:9" ht="27" customHeight="1">
      <c r="A28" s="13"/>
      <c r="C28" s="255"/>
      <c r="D28" s="256"/>
      <c r="E28" s="143"/>
      <c r="F28" s="258"/>
      <c r="G28" s="259"/>
      <c r="H28" s="24"/>
    </row>
    <row r="29" spans="1:9" ht="15.75" thickBot="1">
      <c r="A29" s="13"/>
      <c r="C29" s="253" t="s">
        <v>49</v>
      </c>
      <c r="D29" s="254"/>
      <c r="E29" s="142"/>
      <c r="F29" s="254" t="s">
        <v>50</v>
      </c>
      <c r="G29" s="257"/>
      <c r="H29" s="25"/>
    </row>
    <row r="30" spans="1:9">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tabColor theme="8" tint="0.79998168889431442"/>
  </sheetPr>
  <dimension ref="A1:M255"/>
  <sheetViews>
    <sheetView topLeftCell="A59" zoomScaleSheetLayoutView="90" workbookViewId="0">
      <selection activeCell="D70" sqref="D70"/>
    </sheetView>
  </sheetViews>
  <sheetFormatPr baseColWidth="10" defaultColWidth="10.85546875" defaultRowHeight="15"/>
  <cols>
    <col min="1" max="1" width="2.42578125" style="82"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82" customWidth="1"/>
    <col min="12" max="12" width="16.42578125" style="82" customWidth="1"/>
    <col min="13" max="16384" width="10.85546875" style="64"/>
  </cols>
  <sheetData>
    <row r="1" spans="1:12" ht="15.75" thickBot="1">
      <c r="B1" s="82"/>
      <c r="C1" s="82"/>
      <c r="D1" s="82"/>
      <c r="E1" s="82"/>
      <c r="F1" s="82"/>
      <c r="G1" s="82"/>
      <c r="H1" s="82"/>
      <c r="I1" s="82"/>
      <c r="J1" s="82"/>
      <c r="L1"/>
    </row>
    <row r="2" spans="1:12" ht="35.1" customHeight="1" thickBot="1">
      <c r="A2" s="116"/>
      <c r="B2" s="410" t="s">
        <v>178</v>
      </c>
      <c r="C2" s="411"/>
      <c r="D2" s="411"/>
      <c r="E2" s="411"/>
      <c r="F2" s="411"/>
      <c r="G2" s="411"/>
      <c r="H2" s="411"/>
      <c r="I2" s="411"/>
      <c r="J2" s="412"/>
      <c r="K2" s="116"/>
      <c r="L2"/>
    </row>
    <row r="3" spans="1:12" ht="5.0999999999999996" customHeight="1" thickBot="1">
      <c r="A3" s="116"/>
      <c r="B3" s="117"/>
      <c r="C3" s="117"/>
      <c r="D3" s="118"/>
      <c r="E3" s="117"/>
      <c r="F3" s="117"/>
      <c r="G3" s="117"/>
      <c r="H3" s="117"/>
      <c r="I3" s="117"/>
      <c r="J3" s="117"/>
      <c r="K3" s="116"/>
      <c r="L3"/>
    </row>
    <row r="4" spans="1:12" ht="21.95" customHeight="1" thickBot="1">
      <c r="A4" s="116"/>
      <c r="B4" s="413" t="s">
        <v>179</v>
      </c>
      <c r="C4" s="414"/>
      <c r="D4" s="414"/>
      <c r="E4" s="414"/>
      <c r="F4" s="414"/>
      <c r="G4" s="414"/>
      <c r="H4" s="414"/>
      <c r="I4" s="414"/>
      <c r="J4" s="415"/>
      <c r="K4" s="116"/>
      <c r="L4"/>
    </row>
    <row r="5" spans="1:12" s="66" customFormat="1" ht="24.75" customHeight="1">
      <c r="A5" s="116"/>
      <c r="B5" s="119"/>
      <c r="C5" s="416" t="s">
        <v>180</v>
      </c>
      <c r="D5" s="416"/>
      <c r="E5" s="416"/>
      <c r="F5" s="416"/>
      <c r="G5" s="416"/>
      <c r="H5" s="416"/>
      <c r="I5" s="416"/>
      <c r="J5" s="120">
        <v>5</v>
      </c>
      <c r="K5" s="116"/>
      <c r="L5"/>
    </row>
    <row r="6" spans="1:12" s="66" customFormat="1" ht="24.75" customHeight="1">
      <c r="A6" s="116"/>
      <c r="B6" s="121"/>
      <c r="C6" s="409" t="s">
        <v>181</v>
      </c>
      <c r="D6" s="409"/>
      <c r="E6" s="409"/>
      <c r="F6" s="409"/>
      <c r="G6" s="409"/>
      <c r="H6" s="409"/>
      <c r="I6" s="409"/>
      <c r="J6" s="122">
        <v>4</v>
      </c>
      <c r="K6" s="116"/>
      <c r="L6"/>
    </row>
    <row r="7" spans="1:12" s="66" customFormat="1" ht="24.75" customHeight="1">
      <c r="A7" s="116"/>
      <c r="B7" s="121"/>
      <c r="C7" s="409" t="s">
        <v>59</v>
      </c>
      <c r="D7" s="409"/>
      <c r="E7" s="409"/>
      <c r="F7" s="409"/>
      <c r="G7" s="409"/>
      <c r="H7" s="409"/>
      <c r="I7" s="409"/>
      <c r="J7" s="122">
        <v>3</v>
      </c>
      <c r="K7" s="116"/>
      <c r="L7"/>
    </row>
    <row r="8" spans="1:12" s="66" customFormat="1" ht="24.75" customHeight="1">
      <c r="A8" s="116"/>
      <c r="B8" s="121"/>
      <c r="C8" s="409" t="s">
        <v>62</v>
      </c>
      <c r="D8" s="409"/>
      <c r="E8" s="409"/>
      <c r="F8" s="409"/>
      <c r="G8" s="409"/>
      <c r="H8" s="409"/>
      <c r="I8" s="409"/>
      <c r="J8" s="122">
        <v>2</v>
      </c>
      <c r="K8" s="116"/>
      <c r="L8"/>
    </row>
    <row r="9" spans="1:12" s="66" customFormat="1" ht="24.75" customHeight="1" thickBot="1">
      <c r="A9" s="116"/>
      <c r="B9" s="123"/>
      <c r="C9" s="417" t="s">
        <v>182</v>
      </c>
      <c r="D9" s="418"/>
      <c r="E9" s="418"/>
      <c r="F9" s="418"/>
      <c r="G9" s="418"/>
      <c r="H9" s="418"/>
      <c r="I9" s="418"/>
      <c r="J9" s="124">
        <v>1</v>
      </c>
      <c r="K9" s="116"/>
      <c r="L9"/>
    </row>
    <row r="10" spans="1:12" s="66" customFormat="1" ht="22.5" customHeight="1" thickBot="1">
      <c r="A10" s="116"/>
      <c r="B10" s="125"/>
      <c r="C10" s="126"/>
      <c r="D10" s="126"/>
      <c r="E10" s="126"/>
      <c r="F10" s="126"/>
      <c r="G10" s="126"/>
      <c r="H10" s="126"/>
      <c r="I10" s="126"/>
      <c r="J10" s="127"/>
      <c r="K10" s="116"/>
      <c r="L10"/>
    </row>
    <row r="11" spans="1:12" ht="33" customHeight="1">
      <c r="A11" s="116"/>
      <c r="B11" s="419" t="s">
        <v>183</v>
      </c>
      <c r="C11" s="420"/>
      <c r="D11" s="420" t="s">
        <v>184</v>
      </c>
      <c r="E11" s="420" t="s">
        <v>185</v>
      </c>
      <c r="F11" s="420"/>
      <c r="G11" s="420"/>
      <c r="H11" s="434" t="s">
        <v>186</v>
      </c>
      <c r="I11" s="425" t="s">
        <v>187</v>
      </c>
      <c r="J11" s="427" t="s">
        <v>188</v>
      </c>
      <c r="K11" s="83"/>
      <c r="L11"/>
    </row>
    <row r="12" spans="1:12" ht="27.75" customHeight="1">
      <c r="A12" s="116"/>
      <c r="B12" s="421"/>
      <c r="C12" s="422"/>
      <c r="D12" s="422"/>
      <c r="E12" s="146" t="s">
        <v>189</v>
      </c>
      <c r="F12" s="146" t="s">
        <v>190</v>
      </c>
      <c r="G12" s="146" t="s">
        <v>191</v>
      </c>
      <c r="H12" s="435"/>
      <c r="I12" s="426"/>
      <c r="J12" s="428"/>
      <c r="K12" s="83"/>
      <c r="L12"/>
    </row>
    <row r="13" spans="1:12" ht="15.75" customHeight="1">
      <c r="A13" s="116"/>
      <c r="B13" s="423"/>
      <c r="C13" s="424"/>
      <c r="D13" s="424"/>
      <c r="E13" s="67">
        <v>0.6</v>
      </c>
      <c r="F13" s="67">
        <v>0.2</v>
      </c>
      <c r="G13" s="67">
        <v>0.2</v>
      </c>
      <c r="H13" s="436"/>
      <c r="I13" s="426"/>
      <c r="J13" s="429"/>
      <c r="K13" s="83"/>
      <c r="L13"/>
    </row>
    <row r="14" spans="1:12" ht="47.45" customHeight="1">
      <c r="A14" s="116"/>
      <c r="B14" s="430">
        <v>1</v>
      </c>
      <c r="C14" s="431" t="s">
        <v>192</v>
      </c>
      <c r="D14" s="68" t="s">
        <v>193</v>
      </c>
      <c r="E14" s="129"/>
      <c r="F14" s="129"/>
      <c r="G14" s="129"/>
      <c r="H14" s="432"/>
      <c r="I14" s="432">
        <f>SUM(E18:G18)</f>
        <v>0</v>
      </c>
      <c r="J14" s="433"/>
      <c r="K14" s="83"/>
      <c r="L14"/>
    </row>
    <row r="15" spans="1:12" ht="38.1" customHeight="1">
      <c r="A15" s="116"/>
      <c r="B15" s="430"/>
      <c r="C15" s="431"/>
      <c r="D15" s="68" t="s">
        <v>194</v>
      </c>
      <c r="E15" s="129"/>
      <c r="F15" s="129"/>
      <c r="G15" s="129"/>
      <c r="H15" s="432"/>
      <c r="I15" s="432"/>
      <c r="J15" s="433"/>
      <c r="K15" s="83"/>
      <c r="L15"/>
    </row>
    <row r="16" spans="1:12" ht="41.45" customHeight="1">
      <c r="A16" s="116"/>
      <c r="B16" s="430"/>
      <c r="C16" s="431"/>
      <c r="D16" s="68" t="s">
        <v>195</v>
      </c>
      <c r="E16" s="129"/>
      <c r="F16" s="129"/>
      <c r="G16" s="129"/>
      <c r="H16" s="432"/>
      <c r="I16" s="432"/>
      <c r="J16" s="433"/>
      <c r="K16" s="83"/>
      <c r="L16"/>
    </row>
    <row r="17" spans="1:12" ht="47.1" customHeight="1">
      <c r="A17" s="116"/>
      <c r="B17" s="430"/>
      <c r="C17" s="431"/>
      <c r="D17" s="68" t="s">
        <v>196</v>
      </c>
      <c r="E17" s="129"/>
      <c r="F17" s="129"/>
      <c r="G17" s="129"/>
      <c r="H17" s="432"/>
      <c r="I17" s="432"/>
      <c r="J17" s="433"/>
      <c r="K17" s="83"/>
      <c r="L17"/>
    </row>
    <row r="18" spans="1:12" ht="24.75" customHeight="1">
      <c r="A18" s="116"/>
      <c r="B18" s="437" t="s">
        <v>282</v>
      </c>
      <c r="C18" s="437"/>
      <c r="D18" s="437"/>
      <c r="E18" s="63">
        <f>SUM(E14:E17)/4*60%</f>
        <v>0</v>
      </c>
      <c r="F18" s="69">
        <f>SUM(F14:F17)/4*20%</f>
        <v>0</v>
      </c>
      <c r="G18" s="69">
        <f>SUM(G14:G17)/4*20%</f>
        <v>0</v>
      </c>
      <c r="H18" s="432"/>
      <c r="I18" s="432"/>
      <c r="J18" s="433"/>
      <c r="K18" s="83"/>
      <c r="L18"/>
    </row>
    <row r="19" spans="1:12" ht="24.75" customHeight="1">
      <c r="A19" s="116"/>
      <c r="B19" s="430">
        <v>2</v>
      </c>
      <c r="C19" s="431" t="s">
        <v>198</v>
      </c>
      <c r="D19" s="68" t="s">
        <v>199</v>
      </c>
      <c r="E19" s="147"/>
      <c r="F19" s="147"/>
      <c r="G19" s="147"/>
      <c r="H19" s="432"/>
      <c r="I19" s="432">
        <f>SUM(E24:G24)</f>
        <v>0</v>
      </c>
      <c r="J19" s="438"/>
      <c r="K19" s="83"/>
      <c r="L19"/>
    </row>
    <row r="20" spans="1:12" ht="36" customHeight="1">
      <c r="A20" s="116"/>
      <c r="B20" s="430"/>
      <c r="C20" s="431"/>
      <c r="D20" s="68" t="s">
        <v>200</v>
      </c>
      <c r="E20" s="147"/>
      <c r="F20" s="147"/>
      <c r="G20" s="147"/>
      <c r="H20" s="432"/>
      <c r="I20" s="432"/>
      <c r="J20" s="438"/>
      <c r="K20" s="83"/>
      <c r="L20"/>
    </row>
    <row r="21" spans="1:12" ht="33.6" customHeight="1">
      <c r="A21" s="116"/>
      <c r="B21" s="430"/>
      <c r="C21" s="431"/>
      <c r="D21" s="68" t="s">
        <v>201</v>
      </c>
      <c r="E21" s="147"/>
      <c r="F21" s="147"/>
      <c r="G21" s="147"/>
      <c r="H21" s="432"/>
      <c r="I21" s="432"/>
      <c r="J21" s="438"/>
      <c r="K21" s="83"/>
      <c r="L21"/>
    </row>
    <row r="22" spans="1:12" ht="35.25" customHeight="1">
      <c r="A22" s="116"/>
      <c r="B22" s="430"/>
      <c r="C22" s="431"/>
      <c r="D22" s="68" t="s">
        <v>202</v>
      </c>
      <c r="E22" s="147"/>
      <c r="F22" s="147"/>
      <c r="G22" s="147"/>
      <c r="H22" s="432"/>
      <c r="I22" s="432"/>
      <c r="J22" s="438"/>
      <c r="K22" s="83"/>
      <c r="L22"/>
    </row>
    <row r="23" spans="1:12" ht="21" customHeight="1">
      <c r="A23" s="116"/>
      <c r="B23" s="430"/>
      <c r="C23" s="431"/>
      <c r="D23" s="68" t="s">
        <v>203</v>
      </c>
      <c r="E23" s="147"/>
      <c r="F23" s="147"/>
      <c r="G23" s="147"/>
      <c r="H23" s="432"/>
      <c r="I23" s="432"/>
      <c r="J23" s="438"/>
      <c r="K23" s="83"/>
      <c r="L23"/>
    </row>
    <row r="24" spans="1:12" ht="24.75" customHeight="1">
      <c r="A24" s="116"/>
      <c r="B24" s="437" t="s">
        <v>197</v>
      </c>
      <c r="C24" s="437"/>
      <c r="D24" s="437"/>
      <c r="E24" s="69">
        <f>SUM(E19:E23)/5*60%</f>
        <v>0</v>
      </c>
      <c r="F24" s="69">
        <f>SUM(F19:F23)/5*20%</f>
        <v>0</v>
      </c>
      <c r="G24" s="69">
        <f>SUM(G19:G23)/5*20%</f>
        <v>0</v>
      </c>
      <c r="H24" s="432"/>
      <c r="I24" s="432"/>
      <c r="J24" s="438"/>
      <c r="K24" s="83"/>
      <c r="L24"/>
    </row>
    <row r="25" spans="1:12" ht="24.75" customHeight="1">
      <c r="A25" s="116"/>
      <c r="B25" s="430">
        <v>3</v>
      </c>
      <c r="C25" s="431" t="s">
        <v>204</v>
      </c>
      <c r="D25" s="68" t="s">
        <v>205</v>
      </c>
      <c r="E25" s="147"/>
      <c r="F25" s="147"/>
      <c r="G25" s="147"/>
      <c r="H25" s="440"/>
      <c r="I25" s="432">
        <f>SUM(E30:G30)</f>
        <v>0</v>
      </c>
      <c r="J25" s="438"/>
      <c r="K25" s="83"/>
      <c r="L25"/>
    </row>
    <row r="26" spans="1:12" ht="33.75" customHeight="1">
      <c r="A26" s="116"/>
      <c r="B26" s="430"/>
      <c r="C26" s="431"/>
      <c r="D26" s="68" t="s">
        <v>206</v>
      </c>
      <c r="E26" s="147"/>
      <c r="F26" s="147"/>
      <c r="G26" s="147"/>
      <c r="H26" s="440"/>
      <c r="I26" s="432"/>
      <c r="J26" s="438"/>
      <c r="K26" s="83"/>
      <c r="L26"/>
    </row>
    <row r="27" spans="1:12">
      <c r="A27" s="116"/>
      <c r="B27" s="430"/>
      <c r="C27" s="431"/>
      <c r="D27" s="68" t="s">
        <v>207</v>
      </c>
      <c r="E27" s="147"/>
      <c r="F27" s="147"/>
      <c r="G27" s="147"/>
      <c r="H27" s="440"/>
      <c r="I27" s="432"/>
      <c r="J27" s="438"/>
      <c r="K27" s="83"/>
      <c r="L27"/>
    </row>
    <row r="28" spans="1:12" ht="27.75" customHeight="1">
      <c r="A28" s="116"/>
      <c r="B28" s="430"/>
      <c r="C28" s="431"/>
      <c r="D28" s="68" t="s">
        <v>208</v>
      </c>
      <c r="E28" s="147"/>
      <c r="F28" s="147"/>
      <c r="G28" s="147"/>
      <c r="H28" s="440"/>
      <c r="I28" s="432"/>
      <c r="J28" s="438"/>
      <c r="K28" s="83"/>
      <c r="L28"/>
    </row>
    <row r="29" spans="1:12" ht="36" customHeight="1">
      <c r="A29" s="116"/>
      <c r="B29" s="430"/>
      <c r="C29" s="431"/>
      <c r="D29" s="68" t="s">
        <v>209</v>
      </c>
      <c r="E29" s="147"/>
      <c r="F29" s="147"/>
      <c r="G29" s="147"/>
      <c r="H29" s="440"/>
      <c r="I29" s="432"/>
      <c r="J29" s="438"/>
      <c r="K29" s="83"/>
      <c r="L29"/>
    </row>
    <row r="30" spans="1:12" ht="24.75" customHeight="1">
      <c r="A30" s="116"/>
      <c r="B30" s="437" t="s">
        <v>197</v>
      </c>
      <c r="C30" s="437"/>
      <c r="D30" s="437"/>
      <c r="E30" s="69">
        <f>SUM(E25:E29)/5*60%</f>
        <v>0</v>
      </c>
      <c r="F30" s="69">
        <f>SUM(F25:F29)/5*20%</f>
        <v>0</v>
      </c>
      <c r="G30" s="69">
        <f>SUM(G25:G29)/5*20%</f>
        <v>0</v>
      </c>
      <c r="H30" s="440"/>
      <c r="I30" s="432"/>
      <c r="J30" s="438"/>
      <c r="K30" s="83"/>
      <c r="L30"/>
    </row>
    <row r="31" spans="1:12" ht="34.5" customHeight="1">
      <c r="A31" s="116"/>
      <c r="B31" s="430">
        <v>4</v>
      </c>
      <c r="C31" s="431" t="s">
        <v>210</v>
      </c>
      <c r="D31" s="70" t="s">
        <v>211</v>
      </c>
      <c r="E31" s="148"/>
      <c r="F31" s="148"/>
      <c r="G31" s="148"/>
      <c r="H31" s="451"/>
      <c r="I31" s="442">
        <f>SUM(E35:G35)</f>
        <v>0</v>
      </c>
      <c r="J31" s="439"/>
      <c r="K31" s="83"/>
      <c r="L31"/>
    </row>
    <row r="32" spans="1:12" ht="24.75" customHeight="1">
      <c r="A32" s="116"/>
      <c r="B32" s="430"/>
      <c r="C32" s="431"/>
      <c r="D32" s="70" t="s">
        <v>212</v>
      </c>
      <c r="E32" s="148"/>
      <c r="F32" s="148"/>
      <c r="G32" s="148"/>
      <c r="H32" s="452"/>
      <c r="I32" s="443"/>
      <c r="J32" s="439"/>
      <c r="K32" s="83"/>
      <c r="L32"/>
    </row>
    <row r="33" spans="1:12" ht="24.75" customHeight="1">
      <c r="A33" s="116"/>
      <c r="B33" s="430"/>
      <c r="C33" s="431"/>
      <c r="D33" s="70" t="s">
        <v>213</v>
      </c>
      <c r="E33" s="148"/>
      <c r="F33" s="148"/>
      <c r="G33" s="148"/>
      <c r="H33" s="452"/>
      <c r="I33" s="443"/>
      <c r="J33" s="439"/>
      <c r="K33" s="83"/>
      <c r="L33"/>
    </row>
    <row r="34" spans="1:12" ht="36.75" customHeight="1">
      <c r="A34" s="116"/>
      <c r="B34" s="430"/>
      <c r="C34" s="431"/>
      <c r="D34" s="70" t="s">
        <v>214</v>
      </c>
      <c r="E34" s="148"/>
      <c r="F34" s="148"/>
      <c r="G34" s="148"/>
      <c r="H34" s="452"/>
      <c r="I34" s="443"/>
      <c r="J34" s="439"/>
      <c r="K34" s="83"/>
      <c r="L34"/>
    </row>
    <row r="35" spans="1:12" ht="24.75" customHeight="1">
      <c r="A35" s="116"/>
      <c r="B35" s="437" t="s">
        <v>197</v>
      </c>
      <c r="C35" s="437"/>
      <c r="D35" s="437"/>
      <c r="E35" s="69">
        <f>SUM(E31:E34)/4*60%</f>
        <v>0</v>
      </c>
      <c r="F35" s="69">
        <f>SUM(F31:F34)/4*20%</f>
        <v>0</v>
      </c>
      <c r="G35" s="69">
        <f>SUM(G31:G34)/4*20%</f>
        <v>0</v>
      </c>
      <c r="H35" s="453"/>
      <c r="I35" s="444"/>
      <c r="J35" s="439"/>
      <c r="K35" s="83"/>
      <c r="L35"/>
    </row>
    <row r="36" spans="1:12" ht="25.5" customHeight="1">
      <c r="A36" s="116"/>
      <c r="B36" s="430">
        <v>5</v>
      </c>
      <c r="C36" s="431" t="s">
        <v>215</v>
      </c>
      <c r="D36" s="71" t="s">
        <v>216</v>
      </c>
      <c r="E36" s="129"/>
      <c r="F36" s="129"/>
      <c r="G36" s="129"/>
      <c r="H36" s="432"/>
      <c r="I36" s="432">
        <f>SUM(E41:G41)</f>
        <v>0</v>
      </c>
      <c r="J36" s="433"/>
      <c r="K36" s="83"/>
      <c r="L36"/>
    </row>
    <row r="37" spans="1:12" ht="27" customHeight="1">
      <c r="A37" s="116"/>
      <c r="B37" s="430"/>
      <c r="C37" s="431"/>
      <c r="D37" s="71" t="s">
        <v>217</v>
      </c>
      <c r="E37" s="129"/>
      <c r="F37" s="129"/>
      <c r="G37" s="129"/>
      <c r="H37" s="432"/>
      <c r="I37" s="432"/>
      <c r="J37" s="433"/>
      <c r="K37" s="83"/>
      <c r="L37"/>
    </row>
    <row r="38" spans="1:12" ht="35.1" customHeight="1">
      <c r="A38" s="116"/>
      <c r="B38" s="430"/>
      <c r="C38" s="431"/>
      <c r="D38" s="71" t="s">
        <v>218</v>
      </c>
      <c r="E38" s="129"/>
      <c r="F38" s="129"/>
      <c r="G38" s="129"/>
      <c r="H38" s="432"/>
      <c r="I38" s="432"/>
      <c r="J38" s="433"/>
      <c r="K38" s="83"/>
      <c r="L38"/>
    </row>
    <row r="39" spans="1:12" ht="24" customHeight="1">
      <c r="A39" s="116"/>
      <c r="B39" s="430"/>
      <c r="C39" s="431"/>
      <c r="D39" s="71" t="s">
        <v>219</v>
      </c>
      <c r="E39" s="129"/>
      <c r="F39" s="129"/>
      <c r="G39" s="129"/>
      <c r="H39" s="432"/>
      <c r="I39" s="432"/>
      <c r="J39" s="433"/>
      <c r="K39" s="83"/>
      <c r="L39"/>
    </row>
    <row r="40" spans="1:12" ht="26.25" customHeight="1">
      <c r="A40" s="116"/>
      <c r="B40" s="430"/>
      <c r="C40" s="431"/>
      <c r="D40" s="71" t="s">
        <v>220</v>
      </c>
      <c r="E40" s="129"/>
      <c r="F40" s="129"/>
      <c r="G40" s="129"/>
      <c r="H40" s="432"/>
      <c r="I40" s="432"/>
      <c r="J40" s="433"/>
      <c r="K40" s="83"/>
      <c r="L40"/>
    </row>
    <row r="41" spans="1:12" ht="24.75" customHeight="1">
      <c r="A41" s="116"/>
      <c r="B41" s="437" t="s">
        <v>197</v>
      </c>
      <c r="C41" s="437"/>
      <c r="D41" s="437"/>
      <c r="E41" s="69">
        <f>SUM(E36:E40)/5*60%</f>
        <v>0</v>
      </c>
      <c r="F41" s="69">
        <f>SUM(F36:F40)/5*20%</f>
        <v>0</v>
      </c>
      <c r="G41" s="69">
        <f>SUM(G36:G40)/5*20%</f>
        <v>0</v>
      </c>
      <c r="H41" s="432"/>
      <c r="I41" s="432"/>
      <c r="J41" s="433"/>
      <c r="K41" s="83"/>
      <c r="L41"/>
    </row>
    <row r="42" spans="1:12" ht="24.75" customHeight="1">
      <c r="A42" s="116"/>
      <c r="B42" s="430">
        <v>6</v>
      </c>
      <c r="C42" s="431" t="s">
        <v>221</v>
      </c>
      <c r="D42" s="68" t="s">
        <v>222</v>
      </c>
      <c r="E42" s="147"/>
      <c r="F42" s="147"/>
      <c r="G42" s="147"/>
      <c r="H42" s="432"/>
      <c r="I42" s="432">
        <f>SUM(E48:G48)</f>
        <v>0</v>
      </c>
      <c r="J42" s="438"/>
      <c r="K42" s="83"/>
      <c r="L42"/>
    </row>
    <row r="43" spans="1:12" ht="36" customHeight="1">
      <c r="A43" s="116"/>
      <c r="B43" s="430"/>
      <c r="C43" s="431"/>
      <c r="D43" s="68" t="s">
        <v>223</v>
      </c>
      <c r="E43" s="147"/>
      <c r="F43" s="147"/>
      <c r="G43" s="147"/>
      <c r="H43" s="432"/>
      <c r="I43" s="432"/>
      <c r="J43" s="438"/>
      <c r="K43" s="83"/>
      <c r="L43"/>
    </row>
    <row r="44" spans="1:12" ht="24.75" customHeight="1">
      <c r="A44" s="116"/>
      <c r="B44" s="430"/>
      <c r="C44" s="431"/>
      <c r="D44" s="68" t="s">
        <v>224</v>
      </c>
      <c r="E44" s="147"/>
      <c r="F44" s="147"/>
      <c r="G44" s="147"/>
      <c r="H44" s="432"/>
      <c r="I44" s="432"/>
      <c r="J44" s="438"/>
      <c r="K44" s="83"/>
      <c r="L44"/>
    </row>
    <row r="45" spans="1:12" ht="15.75" customHeight="1">
      <c r="A45" s="116"/>
      <c r="B45" s="430"/>
      <c r="C45" s="431"/>
      <c r="D45" s="68" t="s">
        <v>225</v>
      </c>
      <c r="E45" s="147"/>
      <c r="F45" s="147"/>
      <c r="G45" s="147"/>
      <c r="H45" s="432"/>
      <c r="I45" s="432"/>
      <c r="J45" s="438"/>
      <c r="K45" s="83"/>
      <c r="L45"/>
    </row>
    <row r="46" spans="1:12" ht="12.75" customHeight="1">
      <c r="A46" s="116"/>
      <c r="B46" s="430"/>
      <c r="C46" s="431"/>
      <c r="D46" s="68" t="s">
        <v>226</v>
      </c>
      <c r="E46" s="147"/>
      <c r="F46" s="147"/>
      <c r="G46" s="147"/>
      <c r="H46" s="432"/>
      <c r="I46" s="432"/>
      <c r="J46" s="438"/>
      <c r="K46" s="83"/>
      <c r="L46"/>
    </row>
    <row r="47" spans="1:12" ht="15" customHeight="1">
      <c r="A47" s="116"/>
      <c r="B47" s="430"/>
      <c r="C47" s="431"/>
      <c r="D47" s="68" t="s">
        <v>227</v>
      </c>
      <c r="E47" s="147"/>
      <c r="F47" s="147"/>
      <c r="G47" s="147"/>
      <c r="H47" s="432"/>
      <c r="I47" s="432"/>
      <c r="J47" s="438"/>
      <c r="K47" s="83"/>
      <c r="L47"/>
    </row>
    <row r="48" spans="1:12" ht="24.75" customHeight="1">
      <c r="A48" s="116"/>
      <c r="B48" s="437" t="s">
        <v>197</v>
      </c>
      <c r="C48" s="437"/>
      <c r="D48" s="437"/>
      <c r="E48" s="69">
        <f>SUM(E42:E47)/6*60%</f>
        <v>0</v>
      </c>
      <c r="F48" s="69">
        <f>SUM(F42:F47)/6*20%</f>
        <v>0</v>
      </c>
      <c r="G48" s="69">
        <f>SUM(G42:G47)/6*20%</f>
        <v>0</v>
      </c>
      <c r="H48" s="432"/>
      <c r="I48" s="432"/>
      <c r="J48" s="438"/>
      <c r="K48" s="83"/>
      <c r="L48"/>
    </row>
    <row r="49" spans="1:12" ht="24.75" customHeight="1">
      <c r="A49" s="116"/>
      <c r="B49" s="430">
        <v>7</v>
      </c>
      <c r="C49" s="431" t="s">
        <v>228</v>
      </c>
      <c r="D49" s="68" t="s">
        <v>229</v>
      </c>
      <c r="E49" s="147"/>
      <c r="F49" s="147"/>
      <c r="G49" s="147"/>
      <c r="H49" s="440"/>
      <c r="I49" s="442">
        <f>SUM(E53:G53)</f>
        <v>0</v>
      </c>
      <c r="J49" s="438"/>
      <c r="K49" s="83"/>
      <c r="L49"/>
    </row>
    <row r="50" spans="1:12" ht="47.25" customHeight="1">
      <c r="A50" s="116"/>
      <c r="B50" s="430"/>
      <c r="C50" s="431"/>
      <c r="D50" s="68" t="s">
        <v>230</v>
      </c>
      <c r="E50" s="147"/>
      <c r="F50" s="147"/>
      <c r="G50" s="147"/>
      <c r="H50" s="440"/>
      <c r="I50" s="443"/>
      <c r="J50" s="438"/>
      <c r="K50" s="83"/>
      <c r="L50"/>
    </row>
    <row r="51" spans="1:12" ht="14.25" customHeight="1">
      <c r="A51" s="116"/>
      <c r="B51" s="430"/>
      <c r="C51" s="431"/>
      <c r="D51" s="68" t="s">
        <v>231</v>
      </c>
      <c r="E51" s="147"/>
      <c r="F51" s="147"/>
      <c r="G51" s="147"/>
      <c r="H51" s="440"/>
      <c r="I51" s="443"/>
      <c r="J51" s="438"/>
      <c r="K51" s="83"/>
      <c r="L51"/>
    </row>
    <row r="52" spans="1:12" ht="27" customHeight="1">
      <c r="A52" s="116"/>
      <c r="B52" s="430"/>
      <c r="C52" s="431"/>
      <c r="D52" s="68" t="s">
        <v>232</v>
      </c>
      <c r="E52" s="147"/>
      <c r="F52" s="147"/>
      <c r="G52" s="147"/>
      <c r="H52" s="440"/>
      <c r="I52" s="443"/>
      <c r="J52" s="438"/>
      <c r="K52" s="83"/>
      <c r="L52"/>
    </row>
    <row r="53" spans="1:12" ht="24.75" customHeight="1">
      <c r="A53" s="116"/>
      <c r="B53" s="437" t="s">
        <v>197</v>
      </c>
      <c r="C53" s="437"/>
      <c r="D53" s="437"/>
      <c r="E53" s="69">
        <f>SUM(E49:E52)/4*60%</f>
        <v>0</v>
      </c>
      <c r="F53" s="69">
        <f>SUM(F49:F52)/4*20%</f>
        <v>0</v>
      </c>
      <c r="G53" s="69">
        <f>SUM(G49:G52)/4*20%</f>
        <v>0</v>
      </c>
      <c r="H53" s="440"/>
      <c r="I53" s="444"/>
      <c r="J53" s="438"/>
      <c r="K53" s="83"/>
      <c r="L53"/>
    </row>
    <row r="54" spans="1:12" ht="34.5" customHeight="1">
      <c r="A54" s="116"/>
      <c r="B54" s="430">
        <v>8</v>
      </c>
      <c r="C54" s="431" t="s">
        <v>233</v>
      </c>
      <c r="D54" s="70" t="s">
        <v>234</v>
      </c>
      <c r="E54" s="148"/>
      <c r="F54" s="148"/>
      <c r="G54" s="148"/>
      <c r="H54" s="445"/>
      <c r="I54" s="432">
        <f>SUM(E61:G61)</f>
        <v>0</v>
      </c>
      <c r="J54" s="441"/>
      <c r="K54" s="83"/>
      <c r="L54"/>
    </row>
    <row r="55" spans="1:12" ht="24.75" customHeight="1">
      <c r="A55" s="116"/>
      <c r="B55" s="430"/>
      <c r="C55" s="431"/>
      <c r="D55" s="70" t="s">
        <v>235</v>
      </c>
      <c r="E55" s="148"/>
      <c r="F55" s="148"/>
      <c r="G55" s="148"/>
      <c r="H55" s="445"/>
      <c r="I55" s="432"/>
      <c r="J55" s="441"/>
      <c r="K55" s="83"/>
      <c r="L55"/>
    </row>
    <row r="56" spans="1:12" ht="24.75" customHeight="1">
      <c r="A56" s="116"/>
      <c r="B56" s="430"/>
      <c r="C56" s="431"/>
      <c r="D56" s="70" t="s">
        <v>236</v>
      </c>
      <c r="E56" s="148"/>
      <c r="F56" s="148"/>
      <c r="G56" s="148"/>
      <c r="H56" s="445"/>
      <c r="I56" s="432"/>
      <c r="J56" s="441"/>
      <c r="K56" s="83"/>
      <c r="L56"/>
    </row>
    <row r="57" spans="1:12" ht="36.75" customHeight="1">
      <c r="A57" s="116"/>
      <c r="B57" s="430"/>
      <c r="C57" s="431"/>
      <c r="D57" s="70" t="s">
        <v>237</v>
      </c>
      <c r="E57" s="148"/>
      <c r="F57" s="148"/>
      <c r="G57" s="148"/>
      <c r="H57" s="445"/>
      <c r="I57" s="432"/>
      <c r="J57" s="441"/>
      <c r="K57" s="83"/>
      <c r="L57"/>
    </row>
    <row r="58" spans="1:12" ht="44.25" customHeight="1">
      <c r="A58" s="116"/>
      <c r="B58" s="430"/>
      <c r="C58" s="431"/>
      <c r="D58" s="70" t="s">
        <v>238</v>
      </c>
      <c r="E58" s="148"/>
      <c r="F58" s="148"/>
      <c r="G58" s="148"/>
      <c r="H58" s="445"/>
      <c r="I58" s="432"/>
      <c r="J58" s="441"/>
      <c r="K58" s="83"/>
      <c r="L58"/>
    </row>
    <row r="59" spans="1:12" ht="44.25" customHeight="1">
      <c r="A59" s="116"/>
      <c r="B59" s="430"/>
      <c r="C59" s="431"/>
      <c r="D59" s="70" t="s">
        <v>239</v>
      </c>
      <c r="E59" s="148"/>
      <c r="F59" s="148"/>
      <c r="G59" s="148"/>
      <c r="H59" s="445"/>
      <c r="I59" s="432"/>
      <c r="J59" s="441"/>
      <c r="K59" s="83"/>
      <c r="L59"/>
    </row>
    <row r="60" spans="1:12" ht="26.25" customHeight="1">
      <c r="A60" s="116"/>
      <c r="B60" s="430"/>
      <c r="C60" s="431"/>
      <c r="D60" s="70" t="s">
        <v>240</v>
      </c>
      <c r="E60" s="148"/>
      <c r="F60" s="148"/>
      <c r="G60" s="148"/>
      <c r="H60" s="445"/>
      <c r="I60" s="432"/>
      <c r="J60" s="441"/>
      <c r="K60" s="83"/>
      <c r="L60"/>
    </row>
    <row r="61" spans="1:12" ht="24.75" customHeight="1">
      <c r="A61" s="116"/>
      <c r="B61" s="437" t="s">
        <v>197</v>
      </c>
      <c r="C61" s="437"/>
      <c r="D61" s="437"/>
      <c r="E61" s="69">
        <f>SUM(E54:E60)/7*60%</f>
        <v>0</v>
      </c>
      <c r="F61" s="69">
        <f>SUM(F54:F60)/7*20%</f>
        <v>0</v>
      </c>
      <c r="G61" s="69">
        <f>SUM(G54:G60)/7*20%</f>
        <v>0</v>
      </c>
      <c r="H61" s="445"/>
      <c r="I61" s="432"/>
      <c r="J61" s="441"/>
      <c r="K61" s="83"/>
      <c r="L61"/>
    </row>
    <row r="62" spans="1:12" ht="24.75" customHeight="1">
      <c r="A62" s="116"/>
      <c r="B62" s="430">
        <v>9</v>
      </c>
      <c r="C62" s="431" t="s">
        <v>241</v>
      </c>
      <c r="D62" s="70" t="s">
        <v>242</v>
      </c>
      <c r="E62" s="148"/>
      <c r="F62" s="148"/>
      <c r="G62" s="148"/>
      <c r="H62" s="445"/>
      <c r="I62" s="442">
        <f>SUM(E66:G66)</f>
        <v>0</v>
      </c>
      <c r="J62" s="438"/>
      <c r="K62" s="83"/>
      <c r="L62"/>
    </row>
    <row r="63" spans="1:12" ht="24.75" customHeight="1">
      <c r="A63" s="116"/>
      <c r="B63" s="430"/>
      <c r="C63" s="431"/>
      <c r="D63" s="70" t="s">
        <v>243</v>
      </c>
      <c r="E63" s="148"/>
      <c r="F63" s="148"/>
      <c r="G63" s="148"/>
      <c r="H63" s="445"/>
      <c r="I63" s="443"/>
      <c r="J63" s="438"/>
      <c r="K63" s="83"/>
      <c r="L63"/>
    </row>
    <row r="64" spans="1:12" ht="24.75" customHeight="1">
      <c r="A64" s="116"/>
      <c r="B64" s="430"/>
      <c r="C64" s="431"/>
      <c r="D64" s="70" t="s">
        <v>244</v>
      </c>
      <c r="E64" s="148"/>
      <c r="F64" s="148"/>
      <c r="G64" s="148"/>
      <c r="H64" s="445"/>
      <c r="I64" s="443"/>
      <c r="J64" s="438"/>
      <c r="K64" s="83"/>
      <c r="L64"/>
    </row>
    <row r="65" spans="1:13" ht="34.5" customHeight="1">
      <c r="A65" s="116"/>
      <c r="B65" s="430"/>
      <c r="C65" s="431"/>
      <c r="D65" s="68" t="s">
        <v>245</v>
      </c>
      <c r="E65" s="148"/>
      <c r="F65" s="148"/>
      <c r="G65" s="148"/>
      <c r="H65" s="445"/>
      <c r="I65" s="443"/>
      <c r="J65" s="438"/>
      <c r="K65" s="83"/>
      <c r="L65"/>
    </row>
    <row r="66" spans="1:13" ht="24.75" customHeight="1">
      <c r="A66" s="116"/>
      <c r="B66" s="437" t="s">
        <v>197</v>
      </c>
      <c r="C66" s="437"/>
      <c r="D66" s="437"/>
      <c r="E66" s="69">
        <f>SUM(E62:E65)/4*60%</f>
        <v>0</v>
      </c>
      <c r="F66" s="69">
        <f>SUM(F62:F65)/4*20%</f>
        <v>0</v>
      </c>
      <c r="G66" s="69">
        <f>SUM(G62:G65)/4*20%</f>
        <v>0</v>
      </c>
      <c r="H66" s="445"/>
      <c r="I66" s="444"/>
      <c r="J66" s="438"/>
      <c r="K66" s="83"/>
      <c r="L66"/>
    </row>
    <row r="67" spans="1:13">
      <c r="A67" s="116"/>
      <c r="B67" s="437" t="s">
        <v>281</v>
      </c>
      <c r="C67" s="437"/>
      <c r="D67" s="437"/>
      <c r="E67" s="154">
        <f>AVERAGE(E66,E61,E53,E48,E41,E35,E30,E24,E18)</f>
        <v>0</v>
      </c>
      <c r="F67" s="154">
        <f>AVERAGE(F66,F61,F53,F48,F41,F35,F30,F24,F18)</f>
        <v>0</v>
      </c>
      <c r="G67" s="154">
        <f>AVERAGE(G66,G61,G53,G48,G41,G35,G30,G24,G18)</f>
        <v>0</v>
      </c>
      <c r="H67" s="83"/>
      <c r="I67" s="83"/>
      <c r="J67" s="83"/>
      <c r="K67" s="83"/>
      <c r="L67"/>
    </row>
    <row r="68" spans="1:13" ht="15.75" thickBot="1">
      <c r="A68" s="116"/>
      <c r="B68" s="83"/>
      <c r="C68" s="83"/>
      <c r="D68" s="84"/>
      <c r="E68" s="153"/>
      <c r="F68" s="153"/>
      <c r="G68" s="153"/>
      <c r="H68" s="83"/>
      <c r="I68" s="83"/>
      <c r="J68" s="83"/>
      <c r="K68" s="83"/>
      <c r="L68"/>
    </row>
    <row r="69" spans="1:13" ht="18.75" customHeight="1" thickBot="1">
      <c r="A69" s="116"/>
      <c r="B69" s="85"/>
      <c r="C69" s="85"/>
      <c r="D69" s="85"/>
      <c r="E69" s="448" t="s">
        <v>246</v>
      </c>
      <c r="F69" s="449"/>
      <c r="G69" s="450"/>
      <c r="H69" s="72"/>
      <c r="I69" s="73">
        <f>AVERAGE(I14:I66)</f>
        <v>0</v>
      </c>
      <c r="J69" s="74">
        <f>I69/5*100%</f>
        <v>0</v>
      </c>
      <c r="K69" s="83"/>
      <c r="L69"/>
    </row>
    <row r="70" spans="1:13" ht="36" customHeight="1">
      <c r="A70" s="116"/>
      <c r="B70" s="116"/>
      <c r="C70" s="116"/>
      <c r="D70" s="128"/>
      <c r="E70" s="116"/>
      <c r="F70" s="116"/>
      <c r="G70" s="116"/>
      <c r="H70" s="116"/>
      <c r="I70" s="116"/>
      <c r="J70" s="116"/>
      <c r="K70" s="83"/>
      <c r="L70"/>
      <c r="M70"/>
    </row>
    <row r="71" spans="1:13" ht="30" customHeight="1">
      <c r="A71" s="116"/>
      <c r="B71" s="116"/>
      <c r="C71" s="149" t="s">
        <v>118</v>
      </c>
      <c r="D71" s="149"/>
      <c r="E71" s="116"/>
      <c r="F71" s="116"/>
      <c r="G71" s="116"/>
      <c r="H71" s="446"/>
      <c r="I71" s="446"/>
      <c r="J71" s="86"/>
      <c r="K71" s="83"/>
      <c r="L71"/>
      <c r="M71"/>
    </row>
    <row r="72" spans="1:13" ht="30" customHeight="1">
      <c r="A72" s="116"/>
      <c r="B72" s="116"/>
      <c r="C72" s="149" t="s">
        <v>119</v>
      </c>
      <c r="D72" s="149"/>
      <c r="E72" s="116"/>
      <c r="F72" s="116"/>
      <c r="G72" s="116"/>
      <c r="H72" s="447" t="s">
        <v>120</v>
      </c>
      <c r="I72" s="447"/>
      <c r="J72" s="149" t="s">
        <v>247</v>
      </c>
      <c r="K72" s="83"/>
      <c r="L72"/>
      <c r="M72"/>
    </row>
    <row r="73" spans="1:13">
      <c r="A73" s="116"/>
      <c r="B73" s="116"/>
      <c r="C73" s="116"/>
      <c r="D73" s="116"/>
      <c r="E73" s="116"/>
      <c r="F73" s="116"/>
      <c r="G73" s="116"/>
      <c r="H73" s="116"/>
      <c r="I73" s="116"/>
      <c r="J73" s="116"/>
      <c r="K73" s="116"/>
      <c r="L73"/>
      <c r="M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A136"/>
      <c r="K136"/>
      <c r="L136"/>
    </row>
    <row r="137" spans="1:12">
      <c r="A137"/>
      <c r="K137"/>
      <c r="L137"/>
    </row>
    <row r="138" spans="1:12">
      <c r="A138"/>
      <c r="K138"/>
      <c r="L138"/>
    </row>
    <row r="139" spans="1:12">
      <c r="A139"/>
      <c r="K139"/>
      <c r="L139"/>
    </row>
    <row r="140" spans="1:12">
      <c r="A140"/>
      <c r="K140"/>
      <c r="L140"/>
    </row>
    <row r="141" spans="1:12">
      <c r="A141"/>
      <c r="K141"/>
      <c r="L141"/>
    </row>
    <row r="142" spans="1:12">
      <c r="A14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row r="249" spans="11:12">
      <c r="K249"/>
      <c r="L249"/>
    </row>
    <row r="250" spans="11:12">
      <c r="K250"/>
      <c r="L250"/>
    </row>
    <row r="251" spans="11:12">
      <c r="K251"/>
      <c r="L251"/>
    </row>
    <row r="252" spans="11:12">
      <c r="K252"/>
      <c r="L252"/>
    </row>
    <row r="253" spans="11:12">
      <c r="K253"/>
      <c r="L253"/>
    </row>
    <row r="254" spans="11:12">
      <c r="K254"/>
      <c r="L254"/>
    </row>
    <row r="255" spans="11:12">
      <c r="K255"/>
      <c r="L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54:G60 E14:G17 E19:G23 E25:G29 E31:G34 E36:G40 E42:G47 E62:G65">
      <formula1>1</formula1>
      <formula2>5</formula2>
    </dataValidation>
    <dataValidation type="whole" allowBlank="1" showInputMessage="1" showErrorMessage="1" sqref="E49:G52">
      <formula1>1</formula1>
      <formula2>5</formula2>
    </dataValidation>
  </dataValidations>
  <printOptions horizontalCentered="1"/>
  <pageMargins left="0.31496062992125984" right="0.31496062992125984" top="0.74803149606299213" bottom="0.47244094488188981" header="0.31496062992125984" footer="0.31496062992125984"/>
  <pageSetup scale="50" orientation="portrait" r:id="rId1"/>
  <rowBreaks count="1" manualBreakCount="1">
    <brk id="53"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I33"/>
  <sheetViews>
    <sheetView topLeftCell="A9" zoomScaleSheetLayoutView="70" workbookViewId="0">
      <selection activeCell="E26" sqref="E26"/>
    </sheetView>
  </sheetViews>
  <sheetFormatPr baseColWidth="10" defaultColWidth="11.42578125" defaultRowHeight="18"/>
  <cols>
    <col min="1" max="1" width="5.28515625" style="87" customWidth="1"/>
    <col min="2" max="2" width="4.7109375" style="87" customWidth="1"/>
    <col min="3" max="3" width="57.28515625" style="87" customWidth="1"/>
    <col min="4" max="4" width="59.28515625" style="87" customWidth="1"/>
    <col min="5" max="5" width="37.42578125" style="87" customWidth="1"/>
    <col min="6" max="6" width="40.85546875" style="87" customWidth="1"/>
    <col min="7" max="7" width="37.85546875" style="87" customWidth="1"/>
    <col min="8" max="8" width="7" style="87" customWidth="1"/>
    <col min="9" max="9" width="8.28515625" style="87" customWidth="1"/>
    <col min="10" max="10" width="24.7109375" style="87" bestFit="1" customWidth="1"/>
    <col min="11" max="16384" width="11.42578125" style="87"/>
  </cols>
  <sheetData>
    <row r="1" spans="1:9" ht="18.75" thickBot="1">
      <c r="A1" s="105"/>
      <c r="B1" s="105"/>
      <c r="C1" s="105"/>
      <c r="D1" s="105"/>
      <c r="E1" s="105"/>
      <c r="F1" s="105"/>
      <c r="G1" s="105"/>
      <c r="H1" s="105"/>
      <c r="I1" s="105"/>
    </row>
    <row r="2" spans="1:9" ht="36.75" customHeight="1" thickBot="1">
      <c r="A2" s="105"/>
      <c r="B2" s="467" t="s">
        <v>248</v>
      </c>
      <c r="C2" s="468"/>
      <c r="D2" s="468"/>
      <c r="E2" s="468"/>
      <c r="F2" s="468"/>
      <c r="G2" s="468"/>
      <c r="H2" s="469"/>
      <c r="I2" s="105"/>
    </row>
    <row r="3" spans="1:9">
      <c r="A3" s="105"/>
      <c r="B3" s="88"/>
      <c r="C3" s="89" t="s">
        <v>249</v>
      </c>
      <c r="D3" s="470"/>
      <c r="E3" s="470"/>
      <c r="F3" s="470"/>
      <c r="G3" s="470"/>
      <c r="H3" s="90"/>
      <c r="I3" s="105"/>
    </row>
    <row r="4" spans="1:9">
      <c r="A4" s="105"/>
      <c r="B4" s="88"/>
      <c r="C4" s="89" t="s">
        <v>250</v>
      </c>
      <c r="D4" s="471"/>
      <c r="E4" s="471"/>
      <c r="F4" s="471"/>
      <c r="G4" s="471"/>
      <c r="H4" s="90"/>
      <c r="I4" s="105"/>
    </row>
    <row r="5" spans="1:9">
      <c r="A5" s="105"/>
      <c r="B5" s="88"/>
      <c r="C5" s="89" t="s">
        <v>251</v>
      </c>
      <c r="D5" s="471"/>
      <c r="E5" s="471"/>
      <c r="F5" s="471"/>
      <c r="G5" s="471"/>
      <c r="H5" s="90"/>
      <c r="I5" s="105"/>
    </row>
    <row r="6" spans="1:9" ht="18.75" thickBot="1">
      <c r="A6" s="105"/>
      <c r="B6" s="88"/>
      <c r="C6" s="89"/>
      <c r="D6" s="150"/>
      <c r="E6" s="150"/>
      <c r="F6" s="150"/>
      <c r="G6" s="150"/>
      <c r="H6" s="90"/>
      <c r="I6" s="105"/>
    </row>
    <row r="7" spans="1:9" ht="36" customHeight="1" thickBot="1">
      <c r="A7" s="105"/>
      <c r="B7" s="457" t="s">
        <v>252</v>
      </c>
      <c r="C7" s="458"/>
      <c r="D7" s="458"/>
      <c r="E7" s="458"/>
      <c r="F7" s="458"/>
      <c r="G7" s="458"/>
      <c r="H7" s="459"/>
      <c r="I7" s="105"/>
    </row>
    <row r="8" spans="1:9">
      <c r="A8" s="105"/>
      <c r="B8" s="88"/>
      <c r="C8" s="91"/>
      <c r="D8" s="91"/>
      <c r="E8" s="91"/>
      <c r="F8" s="91"/>
      <c r="G8" s="91"/>
      <c r="H8" s="90"/>
      <c r="I8" s="105"/>
    </row>
    <row r="9" spans="1:9">
      <c r="A9" s="105"/>
      <c r="B9" s="88"/>
      <c r="C9" s="472" t="s">
        <v>253</v>
      </c>
      <c r="D9" s="95"/>
      <c r="E9" s="95"/>
      <c r="F9" s="455"/>
      <c r="G9" s="455"/>
      <c r="H9" s="456"/>
      <c r="I9" s="105"/>
    </row>
    <row r="10" spans="1:9">
      <c r="A10" s="105"/>
      <c r="B10" s="88"/>
      <c r="C10" s="472"/>
      <c r="D10" s="92">
        <f>'ANEXO 1'!P18</f>
        <v>1</v>
      </c>
      <c r="E10" s="460">
        <f>(D10*D11)/100%</f>
        <v>0.8</v>
      </c>
      <c r="F10" s="455"/>
      <c r="G10" s="455"/>
      <c r="H10" s="456"/>
      <c r="I10" s="105"/>
    </row>
    <row r="11" spans="1:9" ht="40.5" customHeight="1">
      <c r="A11" s="105"/>
      <c r="B11" s="88"/>
      <c r="C11" s="93" t="s">
        <v>254</v>
      </c>
      <c r="D11" s="94">
        <v>0.8</v>
      </c>
      <c r="E11" s="460"/>
      <c r="F11" s="455"/>
      <c r="G11" s="455"/>
      <c r="H11" s="456"/>
      <c r="I11" s="105"/>
    </row>
    <row r="12" spans="1:9">
      <c r="A12" s="105"/>
      <c r="B12" s="88"/>
      <c r="C12" s="95" t="s">
        <v>255</v>
      </c>
      <c r="D12" s="96">
        <f>'ANEXO 2'!I69</f>
        <v>0</v>
      </c>
      <c r="E12" s="460">
        <f>(D12*D13)/5</f>
        <v>0</v>
      </c>
      <c r="F12" s="455"/>
      <c r="G12" s="455"/>
      <c r="H12" s="456"/>
      <c r="I12" s="105"/>
    </row>
    <row r="13" spans="1:9">
      <c r="A13" s="105"/>
      <c r="B13" s="88"/>
      <c r="C13" s="95" t="s">
        <v>256</v>
      </c>
      <c r="D13" s="94">
        <v>0.2</v>
      </c>
      <c r="E13" s="460"/>
      <c r="F13" s="455"/>
      <c r="G13" s="455"/>
      <c r="H13" s="456"/>
      <c r="I13" s="105"/>
    </row>
    <row r="14" spans="1:9">
      <c r="A14" s="105"/>
      <c r="B14" s="88"/>
      <c r="C14" s="95"/>
      <c r="D14" s="94"/>
      <c r="E14" s="97"/>
      <c r="F14" s="455"/>
      <c r="G14" s="455"/>
      <c r="H14" s="456"/>
      <c r="I14" s="105"/>
    </row>
    <row r="15" spans="1:9">
      <c r="A15" s="105"/>
      <c r="B15" s="88"/>
      <c r="C15" s="95" t="s">
        <v>257</v>
      </c>
      <c r="D15" s="94"/>
      <c r="E15" s="92">
        <f>SUM(E10:E13)</f>
        <v>0.8</v>
      </c>
      <c r="F15" s="455"/>
      <c r="G15" s="455"/>
      <c r="H15" s="456"/>
      <c r="I15" s="105"/>
    </row>
    <row r="16" spans="1:9">
      <c r="A16" s="105"/>
      <c r="B16" s="88"/>
      <c r="C16" s="91"/>
      <c r="D16" s="91"/>
      <c r="E16" s="91"/>
      <c r="F16" s="91"/>
      <c r="G16" s="455"/>
      <c r="H16" s="456"/>
      <c r="I16" s="105"/>
    </row>
    <row r="17" spans="1:9">
      <c r="A17" s="105"/>
      <c r="B17" s="88"/>
      <c r="C17" s="463" t="s">
        <v>258</v>
      </c>
      <c r="D17" s="465">
        <v>0.05</v>
      </c>
      <c r="E17" s="461">
        <f>'ANEXO 1'!P19</f>
        <v>0</v>
      </c>
      <c r="F17" s="91"/>
      <c r="G17" s="455"/>
      <c r="H17" s="456"/>
      <c r="I17" s="105"/>
    </row>
    <row r="18" spans="1:9">
      <c r="A18" s="105"/>
      <c r="B18" s="88"/>
      <c r="C18" s="464"/>
      <c r="D18" s="466"/>
      <c r="E18" s="462"/>
      <c r="F18" s="91"/>
      <c r="G18" s="75"/>
      <c r="H18" s="99"/>
      <c r="I18" s="105"/>
    </row>
    <row r="19" spans="1:9" ht="18.75" thickBot="1">
      <c r="A19" s="105"/>
      <c r="B19" s="88"/>
      <c r="C19" s="91"/>
      <c r="D19" s="91"/>
      <c r="E19" s="91"/>
      <c r="F19" s="91"/>
      <c r="G19" s="75"/>
      <c r="H19" s="99"/>
      <c r="I19" s="105"/>
    </row>
    <row r="20" spans="1:9" ht="18.75" thickBot="1">
      <c r="A20" s="105"/>
      <c r="B20" s="88"/>
      <c r="C20" s="91"/>
      <c r="D20" s="151" t="s">
        <v>259</v>
      </c>
      <c r="E20" s="100">
        <f>E15+E17</f>
        <v>0.8</v>
      </c>
      <c r="F20" s="91"/>
      <c r="G20" s="75"/>
      <c r="H20" s="99"/>
      <c r="I20" s="105"/>
    </row>
    <row r="21" spans="1:9">
      <c r="A21" s="105"/>
      <c r="B21" s="88"/>
      <c r="C21" s="91"/>
      <c r="D21" s="91"/>
      <c r="E21" s="91"/>
      <c r="F21" s="91"/>
      <c r="G21" s="91"/>
      <c r="H21" s="90"/>
      <c r="I21" s="105"/>
    </row>
    <row r="22" spans="1:9">
      <c r="A22" s="105"/>
      <c r="B22" s="88"/>
      <c r="C22" s="91"/>
      <c r="D22" s="91"/>
      <c r="E22" s="91"/>
      <c r="F22" s="91"/>
      <c r="G22" s="91"/>
      <c r="H22" s="90"/>
      <c r="I22" s="105"/>
    </row>
    <row r="23" spans="1:9">
      <c r="A23" s="105"/>
      <c r="B23" s="88"/>
      <c r="C23" s="91"/>
      <c r="D23" s="91"/>
      <c r="E23" s="91"/>
      <c r="F23" s="91"/>
      <c r="G23" s="91"/>
      <c r="H23" s="90"/>
      <c r="I23" s="105"/>
    </row>
    <row r="24" spans="1:9">
      <c r="A24" s="105"/>
      <c r="B24" s="88"/>
      <c r="C24" s="91"/>
      <c r="D24" s="91"/>
      <c r="E24" s="91"/>
      <c r="F24" s="91"/>
      <c r="G24" s="91"/>
      <c r="H24" s="90"/>
      <c r="I24" s="105"/>
    </row>
    <row r="25" spans="1:9">
      <c r="A25" s="105"/>
      <c r="B25" s="88"/>
      <c r="C25" s="101"/>
      <c r="D25" s="102"/>
      <c r="E25" s="91"/>
      <c r="F25" s="101"/>
      <c r="G25" s="102"/>
      <c r="H25" s="90"/>
      <c r="I25" s="105"/>
    </row>
    <row r="26" spans="1:9">
      <c r="A26" s="105"/>
      <c r="B26" s="88"/>
      <c r="C26" s="454" t="s">
        <v>280</v>
      </c>
      <c r="D26" s="454"/>
      <c r="E26" s="91"/>
      <c r="F26" s="454" t="s">
        <v>260</v>
      </c>
      <c r="G26" s="454"/>
      <c r="H26" s="99"/>
      <c r="I26" s="105"/>
    </row>
    <row r="27" spans="1:9">
      <c r="A27" s="105"/>
      <c r="B27" s="88"/>
      <c r="C27" s="91"/>
      <c r="D27" s="91"/>
      <c r="E27" s="91"/>
      <c r="F27" s="91"/>
      <c r="G27" s="91"/>
      <c r="H27" s="90"/>
      <c r="I27" s="105"/>
    </row>
    <row r="28" spans="1:9">
      <c r="A28" s="105"/>
      <c r="B28" s="88"/>
      <c r="C28" s="91"/>
      <c r="D28" s="91"/>
      <c r="E28" s="91"/>
      <c r="F28" s="91"/>
      <c r="G28" s="91"/>
      <c r="H28" s="90"/>
      <c r="I28" s="105"/>
    </row>
    <row r="29" spans="1:9">
      <c r="A29" s="105"/>
      <c r="B29" s="88"/>
      <c r="C29" s="91"/>
      <c r="D29" s="91"/>
      <c r="E29" s="91"/>
      <c r="F29" s="91"/>
      <c r="G29" s="91"/>
      <c r="H29" s="90"/>
      <c r="I29" s="105"/>
    </row>
    <row r="30" spans="1:9">
      <c r="A30" s="105"/>
      <c r="B30" s="88"/>
      <c r="C30" s="91"/>
      <c r="D30" s="136" t="s">
        <v>261</v>
      </c>
      <c r="E30" s="134"/>
      <c r="F30" s="91"/>
      <c r="G30" s="91"/>
      <c r="H30" s="90"/>
      <c r="I30" s="105"/>
    </row>
    <row r="31" spans="1:9">
      <c r="A31" s="105"/>
      <c r="B31" s="88"/>
      <c r="C31" s="91"/>
      <c r="D31" s="136" t="s">
        <v>262</v>
      </c>
      <c r="E31" s="135"/>
      <c r="F31" s="91"/>
      <c r="G31" s="91"/>
      <c r="H31" s="90"/>
      <c r="I31" s="105"/>
    </row>
    <row r="32" spans="1:9" ht="18.75" thickBot="1">
      <c r="A32" s="105"/>
      <c r="B32" s="98"/>
      <c r="C32" s="103"/>
      <c r="D32" s="103"/>
      <c r="E32" s="103"/>
      <c r="F32" s="103"/>
      <c r="G32" s="103"/>
      <c r="H32" s="104"/>
      <c r="I32" s="105"/>
    </row>
    <row r="33" spans="1:9">
      <c r="A33" s="105"/>
      <c r="B33" s="105"/>
      <c r="C33" s="105"/>
      <c r="D33" s="105"/>
      <c r="E33" s="105"/>
      <c r="F33" s="105"/>
      <c r="G33" s="105"/>
      <c r="H33" s="105"/>
      <c r="I33" s="105"/>
    </row>
  </sheetData>
  <mergeCells count="15">
    <mergeCell ref="B2:H2"/>
    <mergeCell ref="D3:G3"/>
    <mergeCell ref="D4:G4"/>
    <mergeCell ref="D5:G5"/>
    <mergeCell ref="C9:C10"/>
    <mergeCell ref="E10:E11"/>
    <mergeCell ref="C26:D26"/>
    <mergeCell ref="G16:H17"/>
    <mergeCell ref="B7:H7"/>
    <mergeCell ref="F9:H15"/>
    <mergeCell ref="E12:E13"/>
    <mergeCell ref="E17:E18"/>
    <mergeCell ref="C17:C18"/>
    <mergeCell ref="D17:D18"/>
    <mergeCell ref="F26:G26"/>
  </mergeCells>
  <printOptions horizontalCentered="1"/>
  <pageMargins left="0.31496062992125984" right="0.31496062992125984" top="0.74803149606299213" bottom="0.74803149606299213" header="0.31496062992125984" footer="0.31496062992125984"/>
  <pageSetup scale="50"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B2:E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5">
      <c r="B2" s="480" t="s">
        <v>263</v>
      </c>
      <c r="C2" s="38" t="s">
        <v>2</v>
      </c>
      <c r="D2" s="37"/>
      <c r="E2" s="37"/>
    </row>
    <row r="3" spans="2:5">
      <c r="B3" s="480"/>
      <c r="C3" s="39" t="s">
        <v>264</v>
      </c>
    </row>
    <row r="4" spans="2:5">
      <c r="B4" s="480"/>
      <c r="C4" s="39" t="s">
        <v>265</v>
      </c>
    </row>
    <row r="5" spans="2:5">
      <c r="B5" s="480"/>
      <c r="C5" s="39" t="s">
        <v>266</v>
      </c>
    </row>
    <row r="6" spans="2:5">
      <c r="B6" s="480"/>
      <c r="C6" s="478" t="s">
        <v>267</v>
      </c>
    </row>
    <row r="7" spans="2:5">
      <c r="B7" s="480"/>
      <c r="C7" s="479"/>
    </row>
    <row r="8" spans="2:5" ht="135.75" customHeight="1">
      <c r="B8" s="473" t="s">
        <v>14</v>
      </c>
      <c r="C8" s="41" t="s">
        <v>18</v>
      </c>
      <c r="D8" s="44" t="s">
        <v>268</v>
      </c>
    </row>
    <row r="9" spans="2:5" ht="106.5" customHeight="1">
      <c r="B9" s="474"/>
      <c r="C9" s="42" t="s">
        <v>19</v>
      </c>
      <c r="D9" s="45" t="s">
        <v>269</v>
      </c>
    </row>
    <row r="10" spans="2:5" ht="60">
      <c r="B10" s="474"/>
      <c r="C10" s="41" t="s">
        <v>20</v>
      </c>
      <c r="D10" s="45" t="s">
        <v>270</v>
      </c>
    </row>
    <row r="11" spans="2:5" ht="45">
      <c r="B11" s="474"/>
      <c r="C11" s="43" t="s">
        <v>21</v>
      </c>
      <c r="D11" s="46" t="s">
        <v>271</v>
      </c>
    </row>
    <row r="12" spans="2:5" ht="75">
      <c r="B12" s="474"/>
      <c r="C12" s="43" t="s">
        <v>22</v>
      </c>
      <c r="D12" s="46" t="s">
        <v>272</v>
      </c>
    </row>
    <row r="13" spans="2:5" ht="51.75" customHeight="1">
      <c r="B13" s="474"/>
      <c r="C13" s="43" t="s">
        <v>23</v>
      </c>
      <c r="D13" s="47" t="s">
        <v>273</v>
      </c>
    </row>
    <row r="14" spans="2:5" ht="48" customHeight="1">
      <c r="B14" s="474"/>
      <c r="C14" s="41" t="s">
        <v>274</v>
      </c>
    </row>
    <row r="15" spans="2:5" ht="39" customHeight="1">
      <c r="B15" s="475"/>
      <c r="C15" s="41" t="s">
        <v>275</v>
      </c>
    </row>
    <row r="16" spans="2:5" ht="39" customHeight="1">
      <c r="B16" s="476" t="s">
        <v>276</v>
      </c>
      <c r="C16" s="40" t="s">
        <v>129</v>
      </c>
    </row>
    <row r="17" spans="2:3">
      <c r="B17" s="477"/>
      <c r="C17" s="40" t="s">
        <v>277</v>
      </c>
    </row>
    <row r="18" spans="2:3">
      <c r="B18" s="477"/>
      <c r="C18" s="48" t="s">
        <v>131</v>
      </c>
    </row>
    <row r="19" spans="2:3">
      <c r="B19" s="477"/>
      <c r="C19" s="48" t="s">
        <v>132</v>
      </c>
    </row>
    <row r="20" spans="2:3">
      <c r="B20" s="477"/>
      <c r="C20" s="48" t="s">
        <v>278</v>
      </c>
    </row>
    <row r="21" spans="2:3">
      <c r="B21" s="477"/>
      <c r="C21" s="48"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J121"/>
  <sheetViews>
    <sheetView topLeftCell="A10" zoomScaleSheetLayoutView="70" workbookViewId="0">
      <selection activeCell="C11" sqref="C11:I11"/>
    </sheetView>
  </sheetViews>
  <sheetFormatPr baseColWidth="10" defaultColWidth="10.85546875" defaultRowHeight="15.75"/>
  <cols>
    <col min="1" max="1" width="3.28515625" style="80" customWidth="1"/>
    <col min="2" max="2" width="38.28515625" style="80" customWidth="1"/>
    <col min="3" max="3" width="15.28515625" style="80" bestFit="1" customWidth="1"/>
    <col min="4" max="8" width="10.85546875" style="80"/>
    <col min="9" max="9" width="17.85546875" style="80" customWidth="1"/>
    <col min="10" max="10" width="3.140625" style="80" customWidth="1"/>
    <col min="11" max="16384" width="10.85546875" style="80"/>
  </cols>
  <sheetData>
    <row r="1" spans="1:10">
      <c r="A1" s="81"/>
      <c r="B1" s="81"/>
      <c r="C1" s="81"/>
      <c r="D1" s="81"/>
      <c r="E1" s="81"/>
      <c r="F1" s="81"/>
      <c r="G1" s="81"/>
      <c r="H1" s="81"/>
      <c r="I1" s="81"/>
      <c r="J1" s="81"/>
    </row>
    <row r="2" spans="1:10">
      <c r="A2" s="81"/>
      <c r="B2" s="81"/>
      <c r="C2" s="81"/>
      <c r="D2" s="81"/>
      <c r="E2" s="81"/>
      <c r="F2" s="81"/>
      <c r="G2" s="81"/>
      <c r="H2" s="81"/>
      <c r="I2" s="81"/>
      <c r="J2" s="81"/>
    </row>
    <row r="3" spans="1:10">
      <c r="A3" s="81"/>
      <c r="B3" s="81"/>
      <c r="C3" s="81"/>
      <c r="D3" s="81"/>
      <c r="E3" s="81"/>
      <c r="F3" s="81"/>
      <c r="G3" s="81"/>
      <c r="H3" s="81"/>
      <c r="I3" s="81"/>
      <c r="J3" s="81"/>
    </row>
    <row r="4" spans="1:10" ht="24.75" customHeight="1">
      <c r="A4" s="130"/>
      <c r="B4" s="107"/>
      <c r="C4" s="107"/>
      <c r="D4" s="107"/>
      <c r="E4" s="107"/>
      <c r="F4" s="107"/>
      <c r="G4" s="107"/>
      <c r="H4" s="107"/>
      <c r="I4" s="107"/>
      <c r="J4" s="107"/>
    </row>
    <row r="5" spans="1:10" ht="3" customHeight="1">
      <c r="A5" s="106"/>
      <c r="B5" s="107"/>
      <c r="C5" s="107"/>
      <c r="D5" s="107"/>
      <c r="E5" s="107"/>
      <c r="F5" s="107"/>
      <c r="G5" s="107"/>
      <c r="H5" s="107"/>
      <c r="I5" s="107"/>
      <c r="J5" s="107"/>
    </row>
    <row r="6" spans="1:10" hidden="1">
      <c r="A6" s="106"/>
      <c r="B6" s="107"/>
      <c r="C6" s="107"/>
      <c r="D6" s="107"/>
      <c r="E6" s="107"/>
      <c r="F6" s="107"/>
      <c r="G6" s="107"/>
      <c r="H6" s="107"/>
      <c r="I6" s="107"/>
      <c r="J6" s="107"/>
    </row>
    <row r="7" spans="1:10" hidden="1">
      <c r="A7" s="106"/>
      <c r="B7" s="107"/>
      <c r="C7" s="107"/>
      <c r="D7" s="107"/>
      <c r="E7" s="107"/>
      <c r="F7" s="107"/>
      <c r="G7" s="107"/>
      <c r="H7" s="107"/>
      <c r="I7" s="107"/>
      <c r="J7" s="107"/>
    </row>
    <row r="8" spans="1:10" ht="15.75" hidden="1" customHeight="1">
      <c r="A8" s="106"/>
      <c r="B8" s="107"/>
      <c r="C8" s="107"/>
      <c r="D8" s="107"/>
      <c r="E8" s="107"/>
      <c r="F8" s="107"/>
      <c r="G8" s="107"/>
      <c r="H8" s="107"/>
      <c r="I8" s="107"/>
      <c r="J8" s="107"/>
    </row>
    <row r="9" spans="1:10" s="158" customFormat="1" ht="15" customHeight="1">
      <c r="A9" s="155"/>
      <c r="B9" s="275" t="s">
        <v>52</v>
      </c>
      <c r="C9" s="275"/>
      <c r="D9" s="275"/>
      <c r="E9" s="275"/>
      <c r="F9" s="275"/>
      <c r="G9" s="275"/>
      <c r="H9" s="275"/>
      <c r="I9" s="275"/>
      <c r="J9" s="156"/>
    </row>
    <row r="10" spans="1:10" s="158" customFormat="1" ht="30.75" customHeight="1" thickBot="1">
      <c r="A10" s="155"/>
      <c r="B10" s="276" t="s">
        <v>284</v>
      </c>
      <c r="C10" s="276"/>
      <c r="D10" s="276"/>
      <c r="E10" s="276"/>
      <c r="F10" s="276"/>
      <c r="G10" s="276"/>
      <c r="H10" s="276"/>
      <c r="I10" s="276"/>
      <c r="J10" s="159"/>
    </row>
    <row r="11" spans="1:10" s="158" customFormat="1" ht="60.75" customHeight="1" thickBot="1">
      <c r="A11" s="155"/>
      <c r="B11" s="109" t="s">
        <v>57</v>
      </c>
      <c r="C11" s="263" t="s">
        <v>58</v>
      </c>
      <c r="D11" s="264"/>
      <c r="E11" s="264"/>
      <c r="F11" s="264"/>
      <c r="G11" s="264"/>
      <c r="H11" s="264"/>
      <c r="I11" s="265"/>
      <c r="J11" s="160"/>
    </row>
    <row r="12" spans="1:10" s="158" customFormat="1" ht="21" customHeight="1">
      <c r="A12" s="155"/>
      <c r="B12" s="260" t="s">
        <v>60</v>
      </c>
      <c r="C12" s="266" t="s">
        <v>61</v>
      </c>
      <c r="D12" s="267"/>
      <c r="E12" s="267"/>
      <c r="F12" s="267"/>
      <c r="G12" s="267"/>
      <c r="H12" s="267"/>
      <c r="I12" s="268"/>
      <c r="J12" s="160"/>
    </row>
    <row r="13" spans="1:10" s="158" customFormat="1" ht="21" customHeight="1">
      <c r="A13" s="155"/>
      <c r="B13" s="261"/>
      <c r="C13" s="269"/>
      <c r="D13" s="270"/>
      <c r="E13" s="270"/>
      <c r="F13" s="270"/>
      <c r="G13" s="270"/>
      <c r="H13" s="270"/>
      <c r="I13" s="271"/>
      <c r="J13" s="160"/>
    </row>
    <row r="14" spans="1:10" s="158" customFormat="1" ht="21" customHeight="1" thickBot="1">
      <c r="A14" s="155"/>
      <c r="B14" s="262"/>
      <c r="C14" s="272"/>
      <c r="D14" s="273"/>
      <c r="E14" s="273"/>
      <c r="F14" s="273"/>
      <c r="G14" s="273"/>
      <c r="H14" s="273"/>
      <c r="I14" s="274"/>
      <c r="J14" s="160"/>
    </row>
    <row r="15" spans="1:10" s="158" customFormat="1" ht="50.25" customHeight="1" thickBot="1">
      <c r="A15" s="155"/>
      <c r="B15" s="110" t="s">
        <v>64</v>
      </c>
      <c r="C15" s="263" t="s">
        <v>65</v>
      </c>
      <c r="D15" s="264"/>
      <c r="E15" s="264"/>
      <c r="F15" s="264"/>
      <c r="G15" s="264"/>
      <c r="H15" s="264"/>
      <c r="I15" s="265"/>
      <c r="J15" s="160"/>
    </row>
    <row r="16" spans="1:10" s="158" customFormat="1" ht="15.75" customHeight="1">
      <c r="A16" s="155"/>
      <c r="B16" s="260" t="s">
        <v>67</v>
      </c>
      <c r="C16" s="266" t="s">
        <v>68</v>
      </c>
      <c r="D16" s="267"/>
      <c r="E16" s="267"/>
      <c r="F16" s="267"/>
      <c r="G16" s="267"/>
      <c r="H16" s="267"/>
      <c r="I16" s="268"/>
      <c r="J16" s="160"/>
    </row>
    <row r="17" spans="1:10" s="158" customFormat="1" ht="15.75" customHeight="1" thickBot="1">
      <c r="A17" s="155"/>
      <c r="B17" s="262"/>
      <c r="C17" s="272"/>
      <c r="D17" s="273"/>
      <c r="E17" s="273"/>
      <c r="F17" s="273"/>
      <c r="G17" s="273"/>
      <c r="H17" s="273"/>
      <c r="I17" s="274"/>
      <c r="J17" s="160"/>
    </row>
    <row r="18" spans="1:10" s="158" customFormat="1" ht="21" customHeight="1">
      <c r="A18" s="155"/>
      <c r="B18" s="260" t="s">
        <v>71</v>
      </c>
      <c r="C18" s="266" t="s">
        <v>72</v>
      </c>
      <c r="D18" s="267"/>
      <c r="E18" s="267"/>
      <c r="F18" s="267"/>
      <c r="G18" s="267"/>
      <c r="H18" s="267"/>
      <c r="I18" s="268"/>
      <c r="J18" s="160"/>
    </row>
    <row r="19" spans="1:10" s="158" customFormat="1" ht="21" customHeight="1">
      <c r="A19" s="155"/>
      <c r="B19" s="261"/>
      <c r="C19" s="269"/>
      <c r="D19" s="270"/>
      <c r="E19" s="270"/>
      <c r="F19" s="270"/>
      <c r="G19" s="270"/>
      <c r="H19" s="270"/>
      <c r="I19" s="271"/>
      <c r="J19" s="160"/>
    </row>
    <row r="20" spans="1:10" s="158" customFormat="1" ht="21" customHeight="1" thickBot="1">
      <c r="A20" s="155"/>
      <c r="B20" s="262"/>
      <c r="C20" s="272"/>
      <c r="D20" s="273"/>
      <c r="E20" s="273"/>
      <c r="F20" s="273"/>
      <c r="G20" s="273"/>
      <c r="H20" s="273"/>
      <c r="I20" s="274"/>
      <c r="J20" s="160"/>
    </row>
    <row r="21" spans="1:10" s="158" customFormat="1" ht="54.75" customHeight="1">
      <c r="A21" s="155"/>
      <c r="B21" s="260" t="s">
        <v>77</v>
      </c>
      <c r="C21" s="266" t="s">
        <v>78</v>
      </c>
      <c r="D21" s="267"/>
      <c r="E21" s="267"/>
      <c r="F21" s="267"/>
      <c r="G21" s="267"/>
      <c r="H21" s="267"/>
      <c r="I21" s="268"/>
      <c r="J21" s="160"/>
    </row>
    <row r="22" spans="1:10" s="158" customFormat="1" ht="54.75" customHeight="1">
      <c r="A22" s="155"/>
      <c r="B22" s="261"/>
      <c r="C22" s="269"/>
      <c r="D22" s="270"/>
      <c r="E22" s="270"/>
      <c r="F22" s="270"/>
      <c r="G22" s="270"/>
      <c r="H22" s="270"/>
      <c r="I22" s="271"/>
      <c r="J22" s="160"/>
    </row>
    <row r="23" spans="1:10" s="158" customFormat="1" ht="41.25" customHeight="1">
      <c r="A23" s="155"/>
      <c r="B23" s="261"/>
      <c r="C23" s="269"/>
      <c r="D23" s="270"/>
      <c r="E23" s="270"/>
      <c r="F23" s="270"/>
      <c r="G23" s="270"/>
      <c r="H23" s="270"/>
      <c r="I23" s="271"/>
      <c r="J23" s="160"/>
    </row>
    <row r="24" spans="1:10" s="158" customFormat="1" ht="80.25" customHeight="1" thickBot="1">
      <c r="A24" s="155"/>
      <c r="B24" s="262"/>
      <c r="C24" s="269"/>
      <c r="D24" s="270"/>
      <c r="E24" s="270"/>
      <c r="F24" s="270"/>
      <c r="G24" s="270"/>
      <c r="H24" s="270"/>
      <c r="I24" s="271"/>
      <c r="J24" s="160"/>
    </row>
    <row r="25" spans="1:10" s="158" customFormat="1" ht="36.75" customHeight="1" thickBot="1">
      <c r="A25" s="155"/>
      <c r="B25" s="161" t="s">
        <v>83</v>
      </c>
      <c r="C25" s="263" t="s">
        <v>84</v>
      </c>
      <c r="D25" s="264"/>
      <c r="E25" s="264"/>
      <c r="F25" s="264"/>
      <c r="G25" s="264"/>
      <c r="H25" s="264"/>
      <c r="I25" s="265"/>
      <c r="J25" s="160"/>
    </row>
    <row r="26" spans="1:10" s="158" customFormat="1" ht="14.25" customHeight="1">
      <c r="A26" s="155"/>
      <c r="B26" s="260" t="s">
        <v>85</v>
      </c>
      <c r="C26" s="266" t="s">
        <v>86</v>
      </c>
      <c r="D26" s="267"/>
      <c r="E26" s="267"/>
      <c r="F26" s="267"/>
      <c r="G26" s="267"/>
      <c r="H26" s="267"/>
      <c r="I26" s="268"/>
      <c r="J26" s="160"/>
    </row>
    <row r="27" spans="1:10" s="158" customFormat="1" ht="14.25" customHeight="1">
      <c r="A27" s="155"/>
      <c r="B27" s="261"/>
      <c r="C27" s="269"/>
      <c r="D27" s="270"/>
      <c r="E27" s="270"/>
      <c r="F27" s="270"/>
      <c r="G27" s="270"/>
      <c r="H27" s="270"/>
      <c r="I27" s="271"/>
      <c r="J27" s="160"/>
    </row>
    <row r="28" spans="1:10" s="158" customFormat="1" ht="14.25" customHeight="1">
      <c r="A28" s="155"/>
      <c r="B28" s="261"/>
      <c r="C28" s="269"/>
      <c r="D28" s="270"/>
      <c r="E28" s="270"/>
      <c r="F28" s="270"/>
      <c r="G28" s="270"/>
      <c r="H28" s="270"/>
      <c r="I28" s="271"/>
      <c r="J28" s="160"/>
    </row>
    <row r="29" spans="1:10" s="158" customFormat="1" ht="14.25" customHeight="1" thickBot="1">
      <c r="A29" s="155"/>
      <c r="B29" s="262"/>
      <c r="C29" s="272"/>
      <c r="D29" s="273"/>
      <c r="E29" s="273"/>
      <c r="F29" s="273"/>
      <c r="G29" s="273"/>
      <c r="H29" s="273"/>
      <c r="I29" s="274"/>
      <c r="J29" s="160"/>
    </row>
    <row r="30" spans="1:10" s="158" customFormat="1" ht="17.25" customHeight="1">
      <c r="A30" s="155"/>
      <c r="B30" s="280" t="s">
        <v>87</v>
      </c>
      <c r="C30" s="266" t="s">
        <v>88</v>
      </c>
      <c r="D30" s="267"/>
      <c r="E30" s="267"/>
      <c r="F30" s="267"/>
      <c r="G30" s="267"/>
      <c r="H30" s="267"/>
      <c r="I30" s="268"/>
      <c r="J30" s="160"/>
    </row>
    <row r="31" spans="1:10" s="158" customFormat="1" ht="17.25" customHeight="1" thickBot="1">
      <c r="A31" s="155"/>
      <c r="B31" s="281"/>
      <c r="C31" s="272"/>
      <c r="D31" s="273"/>
      <c r="E31" s="273"/>
      <c r="F31" s="273"/>
      <c r="G31" s="273"/>
      <c r="H31" s="273"/>
      <c r="I31" s="274"/>
      <c r="J31" s="160"/>
    </row>
    <row r="32" spans="1:10" s="158" customFormat="1" ht="48" thickBot="1">
      <c r="A32" s="155"/>
      <c r="B32" s="161" t="s">
        <v>89</v>
      </c>
      <c r="C32" s="277" t="s">
        <v>90</v>
      </c>
      <c r="D32" s="278"/>
      <c r="E32" s="278"/>
      <c r="F32" s="278"/>
      <c r="G32" s="278"/>
      <c r="H32" s="278"/>
      <c r="I32" s="279"/>
      <c r="J32" s="160"/>
    </row>
    <row r="33" spans="1:10" s="158" customFormat="1" ht="18" customHeight="1">
      <c r="A33" s="155"/>
      <c r="B33" s="260" t="s">
        <v>91</v>
      </c>
      <c r="C33" s="266" t="s">
        <v>92</v>
      </c>
      <c r="D33" s="267"/>
      <c r="E33" s="267"/>
      <c r="F33" s="267"/>
      <c r="G33" s="267"/>
      <c r="H33" s="267"/>
      <c r="I33" s="268"/>
      <c r="J33" s="160"/>
    </row>
    <row r="34" spans="1:10" s="158" customFormat="1" ht="18" customHeight="1">
      <c r="A34" s="155"/>
      <c r="B34" s="261"/>
      <c r="C34" s="269"/>
      <c r="D34" s="270"/>
      <c r="E34" s="270"/>
      <c r="F34" s="270"/>
      <c r="G34" s="270"/>
      <c r="H34" s="270"/>
      <c r="I34" s="271"/>
      <c r="J34" s="160"/>
    </row>
    <row r="35" spans="1:10" s="158" customFormat="1" ht="18" customHeight="1">
      <c r="A35" s="155"/>
      <c r="B35" s="261"/>
      <c r="C35" s="269"/>
      <c r="D35" s="270"/>
      <c r="E35" s="270"/>
      <c r="F35" s="270"/>
      <c r="G35" s="270"/>
      <c r="H35" s="270"/>
      <c r="I35" s="271"/>
      <c r="J35" s="160"/>
    </row>
    <row r="36" spans="1:10" s="158" customFormat="1" ht="18" customHeight="1" thickBot="1">
      <c r="A36" s="155"/>
      <c r="B36" s="262"/>
      <c r="C36" s="272"/>
      <c r="D36" s="273"/>
      <c r="E36" s="273"/>
      <c r="F36" s="273"/>
      <c r="G36" s="273"/>
      <c r="H36" s="273"/>
      <c r="I36" s="274"/>
      <c r="J36" s="160"/>
    </row>
    <row r="37" spans="1:10" s="158" customFormat="1" ht="36.75" customHeight="1" thickBot="1">
      <c r="A37" s="155"/>
      <c r="B37" s="161" t="s">
        <v>93</v>
      </c>
      <c r="C37" s="263" t="s">
        <v>94</v>
      </c>
      <c r="D37" s="264"/>
      <c r="E37" s="264"/>
      <c r="F37" s="264"/>
      <c r="G37" s="264"/>
      <c r="H37" s="264"/>
      <c r="I37" s="265"/>
      <c r="J37" s="160"/>
    </row>
    <row r="38" spans="1:10" s="158" customFormat="1" ht="31.5" customHeight="1" thickBot="1">
      <c r="A38" s="155"/>
      <c r="B38" s="110" t="s">
        <v>95</v>
      </c>
      <c r="C38" s="263" t="s">
        <v>96</v>
      </c>
      <c r="D38" s="264"/>
      <c r="E38" s="264"/>
      <c r="F38" s="264"/>
      <c r="G38" s="264"/>
      <c r="H38" s="264"/>
      <c r="I38" s="265"/>
      <c r="J38" s="160"/>
    </row>
    <row r="39" spans="1:10" s="158" customFormat="1" ht="18.75" customHeight="1">
      <c r="A39" s="155"/>
      <c r="B39" s="260" t="s">
        <v>97</v>
      </c>
      <c r="C39" s="266" t="s">
        <v>98</v>
      </c>
      <c r="D39" s="267"/>
      <c r="E39" s="267"/>
      <c r="F39" s="267"/>
      <c r="G39" s="267"/>
      <c r="H39" s="267"/>
      <c r="I39" s="268"/>
      <c r="J39" s="160"/>
    </row>
    <row r="40" spans="1:10" s="158" customFormat="1" ht="18.75" customHeight="1">
      <c r="A40" s="155"/>
      <c r="B40" s="261"/>
      <c r="C40" s="269"/>
      <c r="D40" s="270"/>
      <c r="E40" s="270"/>
      <c r="F40" s="270"/>
      <c r="G40" s="270"/>
      <c r="H40" s="270"/>
      <c r="I40" s="271"/>
      <c r="J40" s="160"/>
    </row>
    <row r="41" spans="1:10" s="158" customFormat="1" ht="18.75" customHeight="1">
      <c r="A41" s="155"/>
      <c r="B41" s="261"/>
      <c r="C41" s="269"/>
      <c r="D41" s="270"/>
      <c r="E41" s="270"/>
      <c r="F41" s="270"/>
      <c r="G41" s="270"/>
      <c r="H41" s="270"/>
      <c r="I41" s="271"/>
      <c r="J41" s="160"/>
    </row>
    <row r="42" spans="1:10" s="158" customFormat="1" ht="18.75" customHeight="1" thickBot="1">
      <c r="A42" s="155"/>
      <c r="B42" s="262"/>
      <c r="C42" s="272"/>
      <c r="D42" s="273"/>
      <c r="E42" s="273"/>
      <c r="F42" s="273"/>
      <c r="G42" s="273"/>
      <c r="H42" s="273"/>
      <c r="I42" s="274"/>
      <c r="J42" s="160"/>
    </row>
    <row r="43" spans="1:10" s="158" customFormat="1">
      <c r="A43" s="155"/>
      <c r="B43" s="162"/>
      <c r="C43" s="162"/>
      <c r="D43" s="162"/>
      <c r="E43" s="162"/>
      <c r="F43" s="162"/>
      <c r="G43" s="162"/>
      <c r="H43" s="162"/>
      <c r="I43" s="162"/>
      <c r="J43" s="162"/>
    </row>
    <row r="44" spans="1:10" s="158" customFormat="1">
      <c r="A44" s="155"/>
      <c r="B44" s="155"/>
      <c r="C44" s="155"/>
      <c r="D44" s="155"/>
      <c r="E44" s="155"/>
      <c r="F44" s="155"/>
      <c r="G44" s="155"/>
      <c r="H44" s="155"/>
      <c r="I44" s="155"/>
      <c r="J44" s="155"/>
    </row>
    <row r="45" spans="1:10" s="158" customFormat="1">
      <c r="A45" s="155"/>
      <c r="B45" s="155"/>
      <c r="C45" s="155"/>
      <c r="D45" s="155"/>
      <c r="E45" s="155"/>
      <c r="F45" s="155"/>
      <c r="G45" s="155"/>
      <c r="H45" s="155"/>
      <c r="I45" s="155"/>
      <c r="J45" s="155"/>
    </row>
    <row r="46" spans="1:10" s="158" customFormat="1">
      <c r="A46" s="155"/>
      <c r="B46" s="155"/>
      <c r="C46" s="155"/>
      <c r="D46" s="155"/>
      <c r="E46" s="155"/>
      <c r="F46" s="155"/>
      <c r="G46" s="155"/>
      <c r="H46" s="155"/>
      <c r="I46" s="155"/>
      <c r="J46" s="155"/>
    </row>
    <row r="47" spans="1:10" s="158" customFormat="1">
      <c r="A47" s="155"/>
      <c r="B47" s="155"/>
      <c r="C47" s="155"/>
      <c r="D47" s="155"/>
      <c r="E47" s="155"/>
      <c r="F47" s="155"/>
      <c r="G47" s="155"/>
      <c r="H47" s="155"/>
      <c r="I47" s="155"/>
      <c r="J47" s="155"/>
    </row>
    <row r="48" spans="1:10" s="158" customFormat="1">
      <c r="A48" s="155"/>
      <c r="B48" s="155"/>
      <c r="C48" s="155"/>
      <c r="D48" s="155"/>
      <c r="E48" s="155"/>
      <c r="F48" s="155"/>
      <c r="G48" s="155"/>
      <c r="H48" s="155"/>
      <c r="I48" s="155"/>
      <c r="J48" s="155"/>
    </row>
    <row r="49" spans="1:10" s="158" customFormat="1">
      <c r="A49" s="155"/>
      <c r="B49" s="155"/>
      <c r="C49" s="155"/>
      <c r="D49" s="155"/>
      <c r="E49" s="155"/>
      <c r="F49" s="155"/>
      <c r="G49" s="155"/>
      <c r="H49" s="155"/>
      <c r="I49" s="155"/>
      <c r="J49" s="155"/>
    </row>
    <row r="50" spans="1:10" s="158" customFormat="1">
      <c r="A50" s="155"/>
      <c r="B50" s="155"/>
      <c r="C50" s="155"/>
      <c r="D50" s="155"/>
      <c r="E50" s="155"/>
      <c r="F50" s="155"/>
      <c r="G50" s="155"/>
      <c r="H50" s="155"/>
      <c r="I50" s="155"/>
      <c r="J50" s="155"/>
    </row>
    <row r="51" spans="1:10" s="158" customFormat="1"/>
    <row r="52" spans="1:10" s="158" customFormat="1"/>
    <row r="53" spans="1:10" s="158" customFormat="1"/>
    <row r="54" spans="1:10" s="158" customFormat="1"/>
    <row r="55" spans="1:10" s="158" customFormat="1"/>
    <row r="56" spans="1:10" s="158" customFormat="1"/>
    <row r="57" spans="1:10" s="158" customFormat="1"/>
    <row r="58" spans="1:10" s="158" customFormat="1"/>
    <row r="59" spans="1:10" s="158" customFormat="1"/>
    <row r="60" spans="1:10" s="158" customFormat="1"/>
    <row r="61" spans="1:10" s="158" customFormat="1"/>
    <row r="62" spans="1:10" s="158" customFormat="1"/>
    <row r="63" spans="1:10" s="158" customFormat="1"/>
    <row r="64" spans="1:10" s="158" customFormat="1"/>
    <row r="65" s="158" customFormat="1"/>
    <row r="66" s="158" customFormat="1"/>
    <row r="67" s="158" customFormat="1"/>
    <row r="68" s="158" customFormat="1"/>
    <row r="69" s="158" customFormat="1"/>
    <row r="70" s="158" customFormat="1"/>
    <row r="71" s="158" customFormat="1"/>
    <row r="72" s="158" customFormat="1"/>
    <row r="73" s="158" customFormat="1"/>
    <row r="74" s="158" customFormat="1"/>
    <row r="75" s="158" customFormat="1"/>
    <row r="76" s="158" customFormat="1"/>
    <row r="77" s="158" customFormat="1"/>
    <row r="78" s="158" customFormat="1"/>
    <row r="79" s="158" customFormat="1"/>
    <row r="80"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row r="94" s="158" customFormat="1"/>
    <row r="95" s="158" customFormat="1"/>
    <row r="96" s="158" customForma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sheetData>
  <mergeCells count="24">
    <mergeCell ref="C39:I42"/>
    <mergeCell ref="B39:B42"/>
    <mergeCell ref="B9:I9"/>
    <mergeCell ref="B10:I10"/>
    <mergeCell ref="C37:I37"/>
    <mergeCell ref="C38:I38"/>
    <mergeCell ref="C32:I32"/>
    <mergeCell ref="C15:I15"/>
    <mergeCell ref="B30:B31"/>
    <mergeCell ref="B21:B24"/>
    <mergeCell ref="B26:B29"/>
    <mergeCell ref="C16:I17"/>
    <mergeCell ref="B16:B17"/>
    <mergeCell ref="B18:B20"/>
    <mergeCell ref="C11:I11"/>
    <mergeCell ref="C12:I14"/>
    <mergeCell ref="B12:B14"/>
    <mergeCell ref="C25:I25"/>
    <mergeCell ref="C33:I36"/>
    <mergeCell ref="C30:I31"/>
    <mergeCell ref="C21:I24"/>
    <mergeCell ref="C26:I29"/>
    <mergeCell ref="C18:I20"/>
    <mergeCell ref="B33:B36"/>
  </mergeCells>
  <printOptions horizontalCentered="1"/>
  <pageMargins left="0.31496062992125984" right="0.31496062992125984" top="0.59055118110236227" bottom="0.55118110236220474" header="0.31496062992125984" footer="0.31496062992125984"/>
  <pageSetup scale="70"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K122"/>
  <sheetViews>
    <sheetView zoomScaleSheetLayoutView="70" workbookViewId="0">
      <selection activeCell="B11" sqref="B11:J31"/>
    </sheetView>
  </sheetViews>
  <sheetFormatPr baseColWidth="10" defaultColWidth="10.85546875" defaultRowHeight="15.75"/>
  <cols>
    <col min="1" max="1" width="3.42578125" style="80" customWidth="1"/>
    <col min="2" max="2" width="38.42578125" style="165" customWidth="1"/>
    <col min="3" max="3" width="15.28515625" style="170" customWidth="1"/>
    <col min="4" max="6" width="10.85546875" style="170"/>
    <col min="7" max="7" width="11.5703125" style="170" customWidth="1"/>
    <col min="8" max="9" width="10.85546875" style="170"/>
    <col min="10" max="10" width="17.85546875" style="170" customWidth="1"/>
    <col min="11" max="11" width="3.28515625" style="80" customWidth="1"/>
    <col min="12" max="16384" width="10.85546875" style="80"/>
  </cols>
  <sheetData>
    <row r="1" spans="1:11">
      <c r="A1" s="81"/>
    </row>
    <row r="2" spans="1:11">
      <c r="A2" s="81"/>
    </row>
    <row r="3" spans="1:11">
      <c r="A3" s="81"/>
    </row>
    <row r="4" spans="1:11" ht="24.75" customHeight="1">
      <c r="A4" s="81"/>
      <c r="K4" s="106"/>
    </row>
    <row r="5" spans="1:11" ht="3" customHeight="1">
      <c r="A5" s="81"/>
      <c r="K5" s="106"/>
    </row>
    <row r="6" spans="1:11" hidden="1">
      <c r="A6" s="81"/>
      <c r="K6" s="106"/>
    </row>
    <row r="7" spans="1:11" hidden="1">
      <c r="A7" s="81"/>
      <c r="B7" s="166"/>
      <c r="C7" s="107"/>
      <c r="D7" s="107"/>
      <c r="E7" s="107"/>
      <c r="F7" s="107"/>
      <c r="G7" s="107"/>
      <c r="H7" s="107"/>
      <c r="I7" s="107"/>
      <c r="J7" s="107"/>
      <c r="K7" s="106"/>
    </row>
    <row r="8" spans="1:11" hidden="1">
      <c r="A8" s="108"/>
      <c r="B8" s="166"/>
      <c r="C8" s="107"/>
      <c r="D8" s="107"/>
      <c r="E8" s="107"/>
      <c r="F8" s="107"/>
      <c r="G8" s="107"/>
      <c r="H8" s="107"/>
      <c r="I8" s="107"/>
      <c r="J8" s="107"/>
      <c r="K8" s="106"/>
    </row>
    <row r="9" spans="1:11" s="158" customFormat="1" ht="18">
      <c r="A9" s="157"/>
      <c r="B9" s="296" t="s">
        <v>52</v>
      </c>
      <c r="C9" s="296"/>
      <c r="D9" s="296"/>
      <c r="E9" s="296"/>
      <c r="F9" s="296"/>
      <c r="G9" s="296"/>
      <c r="H9" s="296"/>
      <c r="I9" s="296"/>
      <c r="J9" s="296"/>
      <c r="K9" s="155"/>
    </row>
    <row r="10" spans="1:11" s="158" customFormat="1" ht="21" thickBot="1">
      <c r="A10" s="157"/>
      <c r="B10" s="297" t="s">
        <v>283</v>
      </c>
      <c r="C10" s="297"/>
      <c r="D10" s="297"/>
      <c r="E10" s="297"/>
      <c r="F10" s="297"/>
      <c r="G10" s="297"/>
      <c r="H10" s="297"/>
      <c r="I10" s="297"/>
      <c r="J10" s="297"/>
      <c r="K10" s="155"/>
    </row>
    <row r="11" spans="1:11" s="158" customFormat="1" ht="23.25" customHeight="1">
      <c r="A11" s="157"/>
      <c r="B11" s="302" t="s">
        <v>51</v>
      </c>
      <c r="C11" s="303"/>
      <c r="D11" s="303"/>
      <c r="E11" s="303"/>
      <c r="F11" s="303"/>
      <c r="G11" s="303"/>
      <c r="H11" s="303"/>
      <c r="I11" s="303"/>
      <c r="J11" s="304"/>
      <c r="K11" s="155"/>
    </row>
    <row r="12" spans="1:11" s="158" customFormat="1" ht="21" customHeight="1">
      <c r="A12" s="157"/>
      <c r="B12" s="305"/>
      <c r="C12" s="306"/>
      <c r="D12" s="306"/>
      <c r="E12" s="306"/>
      <c r="F12" s="306"/>
      <c r="G12" s="306"/>
      <c r="H12" s="306"/>
      <c r="I12" s="306"/>
      <c r="J12" s="307"/>
      <c r="K12" s="155"/>
    </row>
    <row r="13" spans="1:11" s="158" customFormat="1" ht="47.25" customHeight="1" thickBot="1">
      <c r="A13" s="157"/>
      <c r="B13" s="305"/>
      <c r="C13" s="306"/>
      <c r="D13" s="306"/>
      <c r="E13" s="306"/>
      <c r="F13" s="306"/>
      <c r="G13" s="306"/>
      <c r="H13" s="306"/>
      <c r="I13" s="306"/>
      <c r="J13" s="307"/>
      <c r="K13" s="155"/>
    </row>
    <row r="14" spans="1:11" s="158" customFormat="1">
      <c r="A14" s="157"/>
      <c r="B14" s="167"/>
      <c r="C14" s="291" t="s">
        <v>53</v>
      </c>
      <c r="D14" s="292"/>
      <c r="E14" s="292"/>
      <c r="F14" s="293"/>
      <c r="G14" s="177" t="s">
        <v>54</v>
      </c>
      <c r="H14" s="171"/>
      <c r="I14" s="171"/>
      <c r="J14" s="172"/>
      <c r="K14" s="155"/>
    </row>
    <row r="15" spans="1:11" s="158" customFormat="1" ht="60" customHeight="1">
      <c r="A15" s="157"/>
      <c r="B15" s="167"/>
      <c r="C15" s="294" t="s">
        <v>55</v>
      </c>
      <c r="D15" s="295"/>
      <c r="E15" s="295"/>
      <c r="F15" s="295"/>
      <c r="G15" s="181">
        <v>5</v>
      </c>
      <c r="H15" s="171"/>
      <c r="I15" s="171"/>
      <c r="J15" s="172"/>
      <c r="K15" s="155"/>
    </row>
    <row r="16" spans="1:11" s="158" customFormat="1" ht="16.5" customHeight="1">
      <c r="A16" s="157"/>
      <c r="B16" s="167"/>
      <c r="C16" s="294" t="s">
        <v>56</v>
      </c>
      <c r="D16" s="295"/>
      <c r="E16" s="295"/>
      <c r="F16" s="295"/>
      <c r="G16" s="299">
        <v>4</v>
      </c>
      <c r="H16" s="171"/>
      <c r="I16" s="171"/>
      <c r="J16" s="172"/>
      <c r="K16" s="155"/>
    </row>
    <row r="17" spans="1:11" s="158" customFormat="1" ht="32.25" customHeight="1">
      <c r="A17" s="157"/>
      <c r="B17" s="167"/>
      <c r="C17" s="294"/>
      <c r="D17" s="295"/>
      <c r="E17" s="295"/>
      <c r="F17" s="295"/>
      <c r="G17" s="299"/>
      <c r="H17" s="171"/>
      <c r="I17" s="171"/>
      <c r="J17" s="172"/>
      <c r="K17" s="155"/>
    </row>
    <row r="18" spans="1:11" s="158" customFormat="1">
      <c r="A18" s="157"/>
      <c r="B18" s="167"/>
      <c r="C18" s="294" t="s">
        <v>59</v>
      </c>
      <c r="D18" s="295"/>
      <c r="E18" s="295"/>
      <c r="F18" s="295"/>
      <c r="G18" s="299">
        <v>3</v>
      </c>
      <c r="H18" s="171"/>
      <c r="I18" s="171"/>
      <c r="J18" s="172"/>
      <c r="K18" s="155"/>
    </row>
    <row r="19" spans="1:11" s="158" customFormat="1" ht="30" customHeight="1">
      <c r="A19" s="157"/>
      <c r="B19" s="167"/>
      <c r="C19" s="294"/>
      <c r="D19" s="295"/>
      <c r="E19" s="295"/>
      <c r="F19" s="295"/>
      <c r="G19" s="299"/>
      <c r="H19" s="171"/>
      <c r="I19" s="171"/>
      <c r="J19" s="172"/>
      <c r="K19" s="155"/>
    </row>
    <row r="20" spans="1:11" s="158" customFormat="1" ht="33.75" customHeight="1">
      <c r="A20" s="157"/>
      <c r="B20" s="167"/>
      <c r="C20" s="294" t="s">
        <v>62</v>
      </c>
      <c r="D20" s="295"/>
      <c r="E20" s="295"/>
      <c r="F20" s="295"/>
      <c r="G20" s="181">
        <v>2</v>
      </c>
      <c r="H20" s="171"/>
      <c r="I20" s="171"/>
      <c r="J20" s="172"/>
      <c r="K20" s="155"/>
    </row>
    <row r="21" spans="1:11" s="158" customFormat="1" ht="47.25" customHeight="1" thickBot="1">
      <c r="A21" s="157"/>
      <c r="B21" s="168"/>
      <c r="C21" s="300" t="s">
        <v>63</v>
      </c>
      <c r="D21" s="301"/>
      <c r="E21" s="301"/>
      <c r="F21" s="301"/>
      <c r="G21" s="182">
        <v>1</v>
      </c>
      <c r="H21" s="173"/>
      <c r="I21" s="173"/>
      <c r="J21" s="174"/>
      <c r="K21" s="155"/>
    </row>
    <row r="22" spans="1:11" s="165" customFormat="1" ht="42" customHeight="1" thickBot="1">
      <c r="A22" s="163"/>
      <c r="B22" s="286" t="s">
        <v>66</v>
      </c>
      <c r="C22" s="287"/>
      <c r="D22" s="287"/>
      <c r="E22" s="287"/>
      <c r="F22" s="287"/>
      <c r="G22" s="287"/>
      <c r="H22" s="287"/>
      <c r="I22" s="287"/>
      <c r="J22" s="288"/>
      <c r="K22" s="164"/>
    </row>
    <row r="23" spans="1:11" s="158" customFormat="1" ht="31.5">
      <c r="A23" s="157"/>
      <c r="B23" s="178" t="s">
        <v>69</v>
      </c>
      <c r="C23" s="289" t="s">
        <v>70</v>
      </c>
      <c r="D23" s="289"/>
      <c r="E23" s="289"/>
      <c r="F23" s="289"/>
      <c r="G23" s="289"/>
      <c r="H23" s="289"/>
      <c r="I23" s="289"/>
      <c r="J23" s="290"/>
      <c r="K23" s="155"/>
    </row>
    <row r="24" spans="1:11" s="158" customFormat="1" ht="2.25" customHeight="1">
      <c r="A24" s="157"/>
      <c r="B24" s="179"/>
      <c r="C24" s="282"/>
      <c r="D24" s="282"/>
      <c r="E24" s="282"/>
      <c r="F24" s="282"/>
      <c r="G24" s="282"/>
      <c r="H24" s="282"/>
      <c r="I24" s="282"/>
      <c r="J24" s="283"/>
      <c r="K24" s="155"/>
    </row>
    <row r="25" spans="1:11" s="158" customFormat="1">
      <c r="A25" s="157"/>
      <c r="B25" s="298" t="s">
        <v>73</v>
      </c>
      <c r="C25" s="282" t="s">
        <v>74</v>
      </c>
      <c r="D25" s="282"/>
      <c r="E25" s="282"/>
      <c r="F25" s="282"/>
      <c r="G25" s="282"/>
      <c r="H25" s="282"/>
      <c r="I25" s="282"/>
      <c r="J25" s="283"/>
      <c r="K25" s="155"/>
    </row>
    <row r="26" spans="1:11" s="158" customFormat="1" ht="32.25" customHeight="1">
      <c r="A26" s="157"/>
      <c r="B26" s="298"/>
      <c r="C26" s="282"/>
      <c r="D26" s="282"/>
      <c r="E26" s="282"/>
      <c r="F26" s="282"/>
      <c r="G26" s="282"/>
      <c r="H26" s="282"/>
      <c r="I26" s="282"/>
      <c r="J26" s="283"/>
      <c r="K26" s="155"/>
    </row>
    <row r="27" spans="1:11" s="158" customFormat="1" ht="63" customHeight="1">
      <c r="A27" s="157"/>
      <c r="B27" s="111" t="s">
        <v>75</v>
      </c>
      <c r="C27" s="282" t="s">
        <v>76</v>
      </c>
      <c r="D27" s="282"/>
      <c r="E27" s="282"/>
      <c r="F27" s="282"/>
      <c r="G27" s="282"/>
      <c r="H27" s="282"/>
      <c r="I27" s="282"/>
      <c r="J27" s="283"/>
      <c r="K27" s="155"/>
    </row>
    <row r="28" spans="1:11" s="158" customFormat="1" ht="31.5">
      <c r="A28" s="157"/>
      <c r="B28" s="179" t="s">
        <v>79</v>
      </c>
      <c r="C28" s="282" t="s">
        <v>80</v>
      </c>
      <c r="D28" s="282"/>
      <c r="E28" s="282"/>
      <c r="F28" s="282"/>
      <c r="G28" s="282"/>
      <c r="H28" s="282"/>
      <c r="I28" s="282"/>
      <c r="J28" s="283"/>
      <c r="K28" s="155"/>
    </row>
    <row r="29" spans="1:11" s="158" customFormat="1">
      <c r="A29" s="162"/>
      <c r="B29" s="179"/>
      <c r="C29" s="282"/>
      <c r="D29" s="282"/>
      <c r="E29" s="282"/>
      <c r="F29" s="282"/>
      <c r="G29" s="282"/>
      <c r="H29" s="282"/>
      <c r="I29" s="282"/>
      <c r="J29" s="283"/>
      <c r="K29" s="155"/>
    </row>
    <row r="30" spans="1:11" s="158" customFormat="1">
      <c r="A30" s="162"/>
      <c r="B30" s="179" t="s">
        <v>81</v>
      </c>
      <c r="C30" s="282" t="s">
        <v>82</v>
      </c>
      <c r="D30" s="282"/>
      <c r="E30" s="282"/>
      <c r="F30" s="282"/>
      <c r="G30" s="282"/>
      <c r="H30" s="282"/>
      <c r="I30" s="282"/>
      <c r="J30" s="283"/>
      <c r="K30" s="155"/>
    </row>
    <row r="31" spans="1:11" s="158" customFormat="1" ht="16.5" customHeight="1" thickBot="1">
      <c r="A31" s="162"/>
      <c r="B31" s="180"/>
      <c r="C31" s="284"/>
      <c r="D31" s="284"/>
      <c r="E31" s="284"/>
      <c r="F31" s="284"/>
      <c r="G31" s="284"/>
      <c r="H31" s="284"/>
      <c r="I31" s="284"/>
      <c r="J31" s="285"/>
      <c r="K31" s="155"/>
    </row>
    <row r="32" spans="1:11" s="158" customFormat="1">
      <c r="A32" s="162"/>
      <c r="B32" s="169"/>
      <c r="C32" s="175"/>
      <c r="D32" s="175"/>
      <c r="E32" s="175"/>
      <c r="F32" s="175"/>
      <c r="G32" s="175"/>
      <c r="H32" s="175"/>
      <c r="I32" s="175"/>
      <c r="J32" s="175"/>
      <c r="K32" s="155"/>
    </row>
    <row r="33" spans="1:11" s="158" customFormat="1" ht="48" customHeight="1">
      <c r="A33" s="162"/>
      <c r="B33" s="169"/>
      <c r="C33" s="175"/>
      <c r="D33" s="175"/>
      <c r="E33" s="175"/>
      <c r="F33" s="175"/>
      <c r="G33" s="175"/>
      <c r="H33" s="175"/>
      <c r="I33" s="175"/>
      <c r="J33" s="175"/>
      <c r="K33" s="155"/>
    </row>
    <row r="34" spans="1:11" s="158" customFormat="1" ht="15.75" customHeight="1">
      <c r="A34" s="162"/>
      <c r="B34" s="169"/>
      <c r="C34" s="175"/>
      <c r="D34" s="175"/>
      <c r="E34" s="175"/>
      <c r="F34" s="175"/>
      <c r="G34" s="175"/>
      <c r="H34" s="175"/>
      <c r="I34" s="175"/>
      <c r="J34" s="175"/>
      <c r="K34" s="155"/>
    </row>
    <row r="35" spans="1:11" s="158" customFormat="1">
      <c r="A35" s="162"/>
      <c r="B35" s="169"/>
      <c r="C35" s="175"/>
      <c r="D35" s="175"/>
      <c r="E35" s="175"/>
      <c r="F35" s="175"/>
      <c r="G35" s="175"/>
      <c r="H35" s="175"/>
      <c r="I35" s="175"/>
      <c r="J35" s="175"/>
      <c r="K35" s="155"/>
    </row>
    <row r="36" spans="1:11" s="158" customFormat="1">
      <c r="A36" s="162"/>
      <c r="B36" s="169"/>
      <c r="C36" s="175"/>
      <c r="D36" s="175"/>
      <c r="E36" s="175"/>
      <c r="F36" s="175"/>
      <c r="G36" s="175"/>
      <c r="H36" s="175"/>
      <c r="I36" s="175"/>
      <c r="J36" s="175"/>
      <c r="K36" s="155"/>
    </row>
    <row r="37" spans="1:11" s="158" customFormat="1">
      <c r="A37" s="162"/>
      <c r="B37" s="169"/>
      <c r="C37" s="175"/>
      <c r="D37" s="175"/>
      <c r="E37" s="175"/>
      <c r="F37" s="175"/>
      <c r="G37" s="175"/>
      <c r="H37" s="175"/>
      <c r="I37" s="175"/>
      <c r="J37" s="175"/>
      <c r="K37" s="155"/>
    </row>
    <row r="38" spans="1:11" s="158" customFormat="1" ht="32.25" customHeight="1">
      <c r="A38" s="162"/>
      <c r="B38" s="169"/>
      <c r="C38" s="175"/>
      <c r="D38" s="175"/>
      <c r="E38" s="175"/>
      <c r="F38" s="175"/>
      <c r="G38" s="175"/>
      <c r="H38" s="175"/>
      <c r="I38" s="175"/>
      <c r="J38" s="175"/>
      <c r="K38" s="155"/>
    </row>
    <row r="39" spans="1:11" s="158" customFormat="1" ht="16.5" customHeight="1">
      <c r="A39" s="162"/>
      <c r="B39" s="169"/>
      <c r="C39" s="175"/>
      <c r="D39" s="175"/>
      <c r="E39" s="175"/>
      <c r="F39" s="175"/>
      <c r="G39" s="175"/>
      <c r="H39" s="175"/>
      <c r="I39" s="175"/>
      <c r="J39" s="175"/>
      <c r="K39" s="155"/>
    </row>
    <row r="40" spans="1:11" s="158" customFormat="1" ht="15.75" customHeight="1">
      <c r="A40" s="162"/>
      <c r="B40" s="169"/>
      <c r="C40" s="175"/>
      <c r="D40" s="175"/>
      <c r="E40" s="175"/>
      <c r="F40" s="175"/>
      <c r="G40" s="175"/>
      <c r="H40" s="175"/>
      <c r="I40" s="175"/>
      <c r="J40" s="175"/>
      <c r="K40" s="155"/>
    </row>
    <row r="41" spans="1:11" s="158" customFormat="1">
      <c r="A41" s="155"/>
      <c r="B41" s="169"/>
      <c r="C41" s="175"/>
      <c r="D41" s="175"/>
      <c r="E41" s="175"/>
      <c r="F41" s="175"/>
      <c r="G41" s="175"/>
      <c r="H41" s="175"/>
      <c r="I41" s="175"/>
      <c r="J41" s="175"/>
      <c r="K41" s="155"/>
    </row>
    <row r="42" spans="1:11" s="158" customFormat="1">
      <c r="A42" s="155"/>
      <c r="B42" s="169"/>
      <c r="C42" s="175"/>
      <c r="D42" s="175"/>
      <c r="E42" s="175"/>
      <c r="F42" s="175"/>
      <c r="G42" s="175"/>
      <c r="H42" s="175"/>
      <c r="I42" s="175"/>
      <c r="J42" s="175"/>
      <c r="K42" s="155"/>
    </row>
    <row r="43" spans="1:11" s="158" customFormat="1">
      <c r="A43" s="155"/>
      <c r="B43" s="169"/>
      <c r="C43" s="175"/>
      <c r="D43" s="175"/>
      <c r="E43" s="175"/>
      <c r="F43" s="175"/>
      <c r="G43" s="175"/>
      <c r="H43" s="175"/>
      <c r="I43" s="175"/>
      <c r="J43" s="175"/>
      <c r="K43" s="155"/>
    </row>
    <row r="44" spans="1:11" s="158" customFormat="1">
      <c r="A44" s="155"/>
      <c r="B44" s="164"/>
      <c r="C44" s="176"/>
      <c r="D44" s="176"/>
      <c r="E44" s="176"/>
      <c r="F44" s="176"/>
      <c r="G44" s="176"/>
      <c r="H44" s="176"/>
      <c r="I44" s="176"/>
      <c r="J44" s="170"/>
      <c r="K44" s="155"/>
    </row>
    <row r="45" spans="1:11" s="158" customFormat="1">
      <c r="A45" s="155"/>
      <c r="B45" s="164"/>
      <c r="C45" s="176"/>
      <c r="D45" s="176"/>
      <c r="E45" s="176"/>
      <c r="F45" s="176"/>
      <c r="G45" s="176"/>
      <c r="H45" s="176"/>
      <c r="I45" s="176"/>
      <c r="J45" s="176"/>
      <c r="K45" s="155"/>
    </row>
    <row r="46" spans="1:11" s="158" customFormat="1">
      <c r="A46" s="155"/>
      <c r="B46" s="164"/>
      <c r="C46" s="176"/>
      <c r="D46" s="176"/>
      <c r="E46" s="176"/>
      <c r="F46" s="176"/>
      <c r="G46" s="176"/>
      <c r="H46" s="176"/>
      <c r="I46" s="176"/>
      <c r="J46" s="176"/>
      <c r="K46" s="155"/>
    </row>
    <row r="47" spans="1:11" s="158" customFormat="1">
      <c r="A47" s="155"/>
      <c r="B47" s="164"/>
      <c r="C47" s="176"/>
      <c r="D47" s="176"/>
      <c r="E47" s="176"/>
      <c r="F47" s="176"/>
      <c r="G47" s="176"/>
      <c r="H47" s="176"/>
      <c r="I47" s="176"/>
      <c r="J47" s="176"/>
      <c r="K47" s="155"/>
    </row>
    <row r="48" spans="1:11" s="158" customFormat="1">
      <c r="B48" s="164"/>
      <c r="C48" s="176"/>
      <c r="D48" s="176"/>
      <c r="E48" s="176"/>
      <c r="F48" s="176"/>
      <c r="G48" s="176"/>
      <c r="H48" s="176"/>
      <c r="I48" s="176"/>
      <c r="J48" s="176"/>
    </row>
    <row r="49" spans="2:10" s="158" customFormat="1">
      <c r="B49" s="164"/>
      <c r="C49" s="176"/>
      <c r="D49" s="176"/>
      <c r="E49" s="176"/>
      <c r="F49" s="176"/>
      <c r="G49" s="176"/>
      <c r="H49" s="176"/>
      <c r="I49" s="176"/>
      <c r="J49" s="176"/>
    </row>
    <row r="50" spans="2:10" s="158" customFormat="1">
      <c r="B50" s="164"/>
      <c r="C50" s="176"/>
      <c r="D50" s="176"/>
      <c r="E50" s="176"/>
      <c r="F50" s="176"/>
      <c r="G50" s="176"/>
      <c r="H50" s="176"/>
      <c r="I50" s="176"/>
      <c r="J50" s="176"/>
    </row>
    <row r="51" spans="2:10" s="158" customFormat="1">
      <c r="B51" s="165"/>
      <c r="C51" s="170"/>
      <c r="D51" s="170"/>
      <c r="E51" s="170"/>
      <c r="F51" s="170"/>
      <c r="G51" s="170"/>
      <c r="H51" s="170"/>
      <c r="I51" s="170"/>
      <c r="J51" s="170"/>
    </row>
    <row r="52" spans="2:10" s="158" customFormat="1">
      <c r="B52" s="165"/>
      <c r="C52" s="170"/>
      <c r="D52" s="170"/>
      <c r="E52" s="170"/>
      <c r="F52" s="170"/>
      <c r="G52" s="170"/>
      <c r="H52" s="170"/>
      <c r="I52" s="170"/>
      <c r="J52" s="170"/>
    </row>
    <row r="53" spans="2:10" s="158" customFormat="1">
      <c r="B53" s="165"/>
      <c r="C53" s="170"/>
      <c r="D53" s="170"/>
      <c r="E53" s="170"/>
      <c r="F53" s="170"/>
      <c r="G53" s="170"/>
      <c r="H53" s="170"/>
      <c r="I53" s="170"/>
      <c r="J53" s="170"/>
    </row>
    <row r="54" spans="2:10" s="158" customFormat="1">
      <c r="B54" s="165"/>
      <c r="C54" s="170"/>
      <c r="D54" s="170"/>
      <c r="E54" s="170"/>
      <c r="F54" s="170"/>
      <c r="G54" s="170"/>
      <c r="H54" s="170"/>
      <c r="I54" s="170"/>
      <c r="J54" s="170"/>
    </row>
    <row r="55" spans="2:10" s="158" customFormat="1">
      <c r="B55" s="165"/>
      <c r="C55" s="170"/>
      <c r="D55" s="170"/>
      <c r="E55" s="170"/>
      <c r="F55" s="170"/>
      <c r="G55" s="170"/>
      <c r="H55" s="170"/>
      <c r="I55" s="170"/>
      <c r="J55" s="170"/>
    </row>
    <row r="56" spans="2:10" s="158" customFormat="1">
      <c r="B56" s="165"/>
      <c r="C56" s="170"/>
      <c r="D56" s="170"/>
      <c r="E56" s="170"/>
      <c r="F56" s="170"/>
      <c r="G56" s="170"/>
      <c r="H56" s="170"/>
      <c r="I56" s="170"/>
      <c r="J56" s="170"/>
    </row>
    <row r="57" spans="2:10" s="158" customFormat="1">
      <c r="B57" s="165"/>
      <c r="C57" s="170"/>
      <c r="D57" s="170"/>
      <c r="E57" s="170"/>
      <c r="F57" s="170"/>
      <c r="G57" s="170"/>
      <c r="H57" s="170"/>
      <c r="I57" s="170"/>
      <c r="J57" s="170"/>
    </row>
    <row r="58" spans="2:10" s="158" customFormat="1">
      <c r="B58" s="165"/>
      <c r="C58" s="170"/>
      <c r="D58" s="170"/>
      <c r="E58" s="170"/>
      <c r="F58" s="170"/>
      <c r="G58" s="170"/>
      <c r="H58" s="170"/>
      <c r="I58" s="170"/>
      <c r="J58" s="170"/>
    </row>
    <row r="59" spans="2:10" s="158" customFormat="1">
      <c r="B59" s="165"/>
      <c r="C59" s="170"/>
      <c r="D59" s="170"/>
      <c r="E59" s="170"/>
      <c r="F59" s="170"/>
      <c r="G59" s="170"/>
      <c r="H59" s="170"/>
      <c r="I59" s="170"/>
      <c r="J59" s="170"/>
    </row>
    <row r="60" spans="2:10" s="158" customFormat="1">
      <c r="B60" s="165"/>
      <c r="C60" s="170"/>
      <c r="D60" s="170"/>
      <c r="E60" s="170"/>
      <c r="F60" s="170"/>
      <c r="G60" s="170"/>
      <c r="H60" s="170"/>
      <c r="I60" s="170"/>
      <c r="J60" s="170"/>
    </row>
    <row r="61" spans="2:10" s="158" customFormat="1">
      <c r="B61" s="165"/>
      <c r="C61" s="170"/>
      <c r="D61" s="170"/>
      <c r="E61" s="170"/>
      <c r="F61" s="170"/>
      <c r="G61" s="170"/>
      <c r="H61" s="170"/>
      <c r="I61" s="170"/>
      <c r="J61" s="170"/>
    </row>
    <row r="62" spans="2:10" s="158" customFormat="1">
      <c r="B62" s="165"/>
      <c r="C62" s="170"/>
      <c r="D62" s="170"/>
      <c r="E62" s="170"/>
      <c r="F62" s="170"/>
      <c r="G62" s="170"/>
      <c r="H62" s="170"/>
      <c r="I62" s="170"/>
      <c r="J62" s="170"/>
    </row>
    <row r="63" spans="2:10" s="158" customFormat="1">
      <c r="B63" s="165"/>
      <c r="C63" s="170"/>
      <c r="D63" s="170"/>
      <c r="E63" s="170"/>
      <c r="F63" s="170"/>
      <c r="G63" s="170"/>
      <c r="H63" s="170"/>
      <c r="I63" s="170"/>
      <c r="J63" s="170"/>
    </row>
    <row r="64" spans="2:10" s="158" customFormat="1">
      <c r="B64" s="165"/>
      <c r="C64" s="170"/>
      <c r="D64" s="170"/>
      <c r="E64" s="170"/>
      <c r="F64" s="170"/>
      <c r="G64" s="170"/>
      <c r="H64" s="170"/>
      <c r="I64" s="170"/>
      <c r="J64" s="170"/>
    </row>
    <row r="65" spans="2:10" s="158" customFormat="1">
      <c r="B65" s="165"/>
      <c r="C65" s="170"/>
      <c r="D65" s="170"/>
      <c r="E65" s="170"/>
      <c r="F65" s="170"/>
      <c r="G65" s="170"/>
      <c r="H65" s="170"/>
      <c r="I65" s="170"/>
      <c r="J65" s="170"/>
    </row>
    <row r="66" spans="2:10" s="158" customFormat="1">
      <c r="B66" s="165"/>
      <c r="C66" s="170"/>
      <c r="D66" s="170"/>
      <c r="E66" s="170"/>
      <c r="F66" s="170"/>
      <c r="G66" s="170"/>
      <c r="H66" s="170"/>
      <c r="I66" s="170"/>
      <c r="J66" s="170"/>
    </row>
    <row r="67" spans="2:10" s="158" customFormat="1">
      <c r="B67" s="165"/>
      <c r="C67" s="170"/>
      <c r="D67" s="170"/>
      <c r="E67" s="170"/>
      <c r="F67" s="170"/>
      <c r="G67" s="170"/>
      <c r="H67" s="170"/>
      <c r="I67" s="170"/>
      <c r="J67" s="170"/>
    </row>
    <row r="68" spans="2:10" s="158" customFormat="1">
      <c r="B68" s="165"/>
      <c r="C68" s="170"/>
      <c r="D68" s="170"/>
      <c r="E68" s="170"/>
      <c r="F68" s="170"/>
      <c r="G68" s="170"/>
      <c r="H68" s="170"/>
      <c r="I68" s="170"/>
      <c r="J68" s="170"/>
    </row>
    <row r="69" spans="2:10" s="158" customFormat="1">
      <c r="B69" s="165"/>
      <c r="C69" s="170"/>
      <c r="D69" s="170"/>
      <c r="E69" s="170"/>
      <c r="F69" s="170"/>
      <c r="G69" s="170"/>
      <c r="H69" s="170"/>
      <c r="I69" s="170"/>
      <c r="J69" s="170"/>
    </row>
    <row r="70" spans="2:10" s="158" customFormat="1">
      <c r="B70" s="165"/>
      <c r="C70" s="170"/>
      <c r="D70" s="170"/>
      <c r="E70" s="170"/>
      <c r="F70" s="170"/>
      <c r="G70" s="170"/>
      <c r="H70" s="170"/>
      <c r="I70" s="170"/>
      <c r="J70" s="170"/>
    </row>
    <row r="71" spans="2:10" s="158" customFormat="1">
      <c r="B71" s="165"/>
      <c r="C71" s="170"/>
      <c r="D71" s="170"/>
      <c r="E71" s="170"/>
      <c r="F71" s="170"/>
      <c r="G71" s="170"/>
      <c r="H71" s="170"/>
      <c r="I71" s="170"/>
      <c r="J71" s="170"/>
    </row>
    <row r="72" spans="2:10" s="158" customFormat="1">
      <c r="B72" s="165"/>
      <c r="C72" s="170"/>
      <c r="D72" s="170"/>
      <c r="E72" s="170"/>
      <c r="F72" s="170"/>
      <c r="G72" s="170"/>
      <c r="H72" s="170"/>
      <c r="I72" s="170"/>
      <c r="J72" s="170"/>
    </row>
    <row r="73" spans="2:10" s="158" customFormat="1">
      <c r="B73" s="165"/>
      <c r="C73" s="170"/>
      <c r="D73" s="170"/>
      <c r="E73" s="170"/>
      <c r="F73" s="170"/>
      <c r="G73" s="170"/>
      <c r="H73" s="170"/>
      <c r="I73" s="170"/>
      <c r="J73" s="170"/>
    </row>
    <row r="74" spans="2:10" s="158" customFormat="1">
      <c r="B74" s="165"/>
      <c r="C74" s="170"/>
      <c r="D74" s="170"/>
      <c r="E74" s="170"/>
      <c r="F74" s="170"/>
      <c r="G74" s="170"/>
      <c r="H74" s="170"/>
      <c r="I74" s="170"/>
      <c r="J74" s="170"/>
    </row>
    <row r="75" spans="2:10" s="158" customFormat="1">
      <c r="B75" s="165"/>
      <c r="C75" s="170"/>
      <c r="D75" s="170"/>
      <c r="E75" s="170"/>
      <c r="F75" s="170"/>
      <c r="G75" s="170"/>
      <c r="H75" s="170"/>
      <c r="I75" s="170"/>
      <c r="J75" s="170"/>
    </row>
    <row r="76" spans="2:10" s="158" customFormat="1">
      <c r="B76" s="165"/>
      <c r="C76" s="170"/>
      <c r="D76" s="170"/>
      <c r="E76" s="170"/>
      <c r="F76" s="170"/>
      <c r="G76" s="170"/>
      <c r="H76" s="170"/>
      <c r="I76" s="170"/>
      <c r="J76" s="170"/>
    </row>
    <row r="77" spans="2:10" s="158" customFormat="1">
      <c r="B77" s="165"/>
      <c r="C77" s="170"/>
      <c r="D77" s="170"/>
      <c r="E77" s="170"/>
      <c r="F77" s="170"/>
      <c r="G77" s="170"/>
      <c r="H77" s="170"/>
      <c r="I77" s="170"/>
      <c r="J77" s="170"/>
    </row>
    <row r="78" spans="2:10" s="158" customFormat="1">
      <c r="B78" s="165"/>
      <c r="C78" s="170"/>
      <c r="D78" s="170"/>
      <c r="E78" s="170"/>
      <c r="F78" s="170"/>
      <c r="G78" s="170"/>
      <c r="H78" s="170"/>
      <c r="I78" s="170"/>
      <c r="J78" s="170"/>
    </row>
    <row r="79" spans="2:10" s="158" customFormat="1">
      <c r="B79" s="165"/>
      <c r="C79" s="170"/>
      <c r="D79" s="170"/>
      <c r="E79" s="170"/>
      <c r="F79" s="170"/>
      <c r="G79" s="170"/>
      <c r="H79" s="170"/>
      <c r="I79" s="170"/>
      <c r="J79" s="170"/>
    </row>
    <row r="80" spans="2:10" s="158" customFormat="1">
      <c r="B80" s="165"/>
      <c r="C80" s="170"/>
      <c r="D80" s="170"/>
      <c r="E80" s="170"/>
      <c r="F80" s="170"/>
      <c r="G80" s="170"/>
      <c r="H80" s="170"/>
      <c r="I80" s="170"/>
      <c r="J80" s="170"/>
    </row>
    <row r="81" spans="2:10" s="158" customFormat="1">
      <c r="B81" s="165"/>
      <c r="C81" s="170"/>
      <c r="D81" s="170"/>
      <c r="E81" s="170"/>
      <c r="F81" s="170"/>
      <c r="G81" s="170"/>
      <c r="H81" s="170"/>
      <c r="I81" s="170"/>
      <c r="J81" s="170"/>
    </row>
    <row r="82" spans="2:10" s="158" customFormat="1">
      <c r="B82" s="165"/>
      <c r="C82" s="170"/>
      <c r="D82" s="170"/>
      <c r="E82" s="170"/>
      <c r="F82" s="170"/>
      <c r="G82" s="170"/>
      <c r="H82" s="170"/>
      <c r="I82" s="170"/>
      <c r="J82" s="170"/>
    </row>
    <row r="83" spans="2:10" s="158" customFormat="1">
      <c r="B83" s="165"/>
      <c r="C83" s="170"/>
      <c r="D83" s="170"/>
      <c r="E83" s="170"/>
      <c r="F83" s="170"/>
      <c r="G83" s="170"/>
      <c r="H83" s="170"/>
      <c r="I83" s="170"/>
      <c r="J83" s="170"/>
    </row>
    <row r="84" spans="2:10" s="158" customFormat="1">
      <c r="B84" s="165"/>
      <c r="C84" s="170"/>
      <c r="D84" s="170"/>
      <c r="E84" s="170"/>
      <c r="F84" s="170"/>
      <c r="G84" s="170"/>
      <c r="H84" s="170"/>
      <c r="I84" s="170"/>
      <c r="J84" s="170"/>
    </row>
    <row r="85" spans="2:10" s="158" customFormat="1">
      <c r="B85" s="165"/>
      <c r="C85" s="170"/>
      <c r="D85" s="170"/>
      <c r="E85" s="170"/>
      <c r="F85" s="170"/>
      <c r="G85" s="170"/>
      <c r="H85" s="170"/>
      <c r="I85" s="170"/>
      <c r="J85" s="170"/>
    </row>
    <row r="86" spans="2:10" s="158" customFormat="1">
      <c r="B86" s="165"/>
      <c r="C86" s="170"/>
      <c r="D86" s="170"/>
      <c r="E86" s="170"/>
      <c r="F86" s="170"/>
      <c r="G86" s="170"/>
      <c r="H86" s="170"/>
      <c r="I86" s="170"/>
      <c r="J86" s="170"/>
    </row>
    <row r="87" spans="2:10" s="158" customFormat="1">
      <c r="B87" s="165"/>
      <c r="C87" s="170"/>
      <c r="D87" s="170"/>
      <c r="E87" s="170"/>
      <c r="F87" s="170"/>
      <c r="G87" s="170"/>
      <c r="H87" s="170"/>
      <c r="I87" s="170"/>
      <c r="J87" s="170"/>
    </row>
    <row r="88" spans="2:10" s="158" customFormat="1">
      <c r="B88" s="165"/>
      <c r="C88" s="170"/>
      <c r="D88" s="170"/>
      <c r="E88" s="170"/>
      <c r="F88" s="170"/>
      <c r="G88" s="170"/>
      <c r="H88" s="170"/>
      <c r="I88" s="170"/>
      <c r="J88" s="170"/>
    </row>
    <row r="89" spans="2:10" s="158" customFormat="1">
      <c r="B89" s="165"/>
      <c r="C89" s="170"/>
      <c r="D89" s="170"/>
      <c r="E89" s="170"/>
      <c r="F89" s="170"/>
      <c r="G89" s="170"/>
      <c r="H89" s="170"/>
      <c r="I89" s="170"/>
      <c r="J89" s="170"/>
    </row>
    <row r="90" spans="2:10" s="158" customFormat="1">
      <c r="B90" s="165"/>
      <c r="C90" s="170"/>
      <c r="D90" s="170"/>
      <c r="E90" s="170"/>
      <c r="F90" s="170"/>
      <c r="G90" s="170"/>
      <c r="H90" s="170"/>
      <c r="I90" s="170"/>
      <c r="J90" s="170"/>
    </row>
    <row r="91" spans="2:10" s="158" customFormat="1">
      <c r="B91" s="165"/>
      <c r="C91" s="170"/>
      <c r="D91" s="170"/>
      <c r="E91" s="170"/>
      <c r="F91" s="170"/>
      <c r="G91" s="170"/>
      <c r="H91" s="170"/>
      <c r="I91" s="170"/>
      <c r="J91" s="170"/>
    </row>
    <row r="92" spans="2:10" s="158" customFormat="1">
      <c r="B92" s="165"/>
      <c r="C92" s="170"/>
      <c r="D92" s="170"/>
      <c r="E92" s="170"/>
      <c r="F92" s="170"/>
      <c r="G92" s="170"/>
      <c r="H92" s="170"/>
      <c r="I92" s="170"/>
      <c r="J92" s="170"/>
    </row>
    <row r="93" spans="2:10" s="158" customFormat="1">
      <c r="B93" s="165"/>
      <c r="C93" s="170"/>
      <c r="D93" s="170"/>
      <c r="E93" s="170"/>
      <c r="F93" s="170"/>
      <c r="G93" s="170"/>
      <c r="H93" s="170"/>
      <c r="I93" s="170"/>
      <c r="J93" s="170"/>
    </row>
    <row r="94" spans="2:10" s="158" customFormat="1">
      <c r="B94" s="165"/>
      <c r="C94" s="170"/>
      <c r="D94" s="170"/>
      <c r="E94" s="170"/>
      <c r="F94" s="170"/>
      <c r="G94" s="170"/>
      <c r="H94" s="170"/>
      <c r="I94" s="170"/>
      <c r="J94" s="170"/>
    </row>
    <row r="95" spans="2:10" s="158" customFormat="1">
      <c r="B95" s="165"/>
      <c r="C95" s="170"/>
      <c r="D95" s="170"/>
      <c r="E95" s="170"/>
      <c r="F95" s="170"/>
      <c r="G95" s="170"/>
      <c r="H95" s="170"/>
      <c r="I95" s="170"/>
      <c r="J95" s="170"/>
    </row>
    <row r="96" spans="2:10" s="158" customFormat="1">
      <c r="B96" s="165"/>
      <c r="C96" s="170"/>
      <c r="D96" s="170"/>
      <c r="E96" s="170"/>
      <c r="F96" s="170"/>
      <c r="G96" s="170"/>
      <c r="H96" s="170"/>
      <c r="I96" s="170"/>
      <c r="J96" s="170"/>
    </row>
    <row r="97" spans="2:10" s="158" customFormat="1">
      <c r="B97" s="165"/>
      <c r="C97" s="170"/>
      <c r="D97" s="170"/>
      <c r="E97" s="170"/>
      <c r="F97" s="170"/>
      <c r="G97" s="170"/>
      <c r="H97" s="170"/>
      <c r="I97" s="170"/>
      <c r="J97" s="170"/>
    </row>
    <row r="98" spans="2:10" ht="15" customHeight="1"/>
    <row r="99" spans="2:10" ht="15" customHeight="1"/>
    <row r="100" spans="2:10" ht="15" customHeight="1"/>
    <row r="101" spans="2:10" ht="15" customHeight="1"/>
    <row r="102" spans="2:10" ht="15" customHeight="1"/>
    <row r="103" spans="2:10" ht="15" customHeight="1"/>
    <row r="104" spans="2:10" ht="15" customHeight="1"/>
    <row r="105" spans="2:10" ht="15" customHeight="1"/>
    <row r="106" spans="2:10" ht="15" customHeight="1"/>
    <row r="107" spans="2:10" ht="15" customHeight="1"/>
    <row r="108" spans="2:10" ht="15" customHeight="1"/>
    <row r="109" spans="2:10" ht="15" customHeight="1"/>
    <row r="110" spans="2:10" ht="15" customHeight="1"/>
    <row r="111" spans="2:10" ht="15" customHeight="1"/>
    <row r="112" spans="2:10"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18">
    <mergeCell ref="C14:F14"/>
    <mergeCell ref="C15:F15"/>
    <mergeCell ref="B9:J9"/>
    <mergeCell ref="B10:J10"/>
    <mergeCell ref="B25:B26"/>
    <mergeCell ref="C16:F17"/>
    <mergeCell ref="G16:G17"/>
    <mergeCell ref="C18:F19"/>
    <mergeCell ref="G18:G19"/>
    <mergeCell ref="C20:F20"/>
    <mergeCell ref="C21:F21"/>
    <mergeCell ref="B11:J13"/>
    <mergeCell ref="C28:J29"/>
    <mergeCell ref="C30:J31"/>
    <mergeCell ref="B22:J22"/>
    <mergeCell ref="C23:J24"/>
    <mergeCell ref="C25:J26"/>
    <mergeCell ref="C27:J27"/>
  </mergeCells>
  <printOptions horizontalCentered="1"/>
  <pageMargins left="0.49" right="0.31496062992125984" top="1.34" bottom="0.55118110236220474"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dimension ref="A1:U27"/>
  <sheetViews>
    <sheetView tabSelected="1" topLeftCell="G14" zoomScale="60" zoomScaleNormal="60" zoomScaleSheetLayoutView="40" zoomScalePageLayoutView="50" workbookViewId="0">
      <selection activeCell="P17" sqref="P17"/>
    </sheetView>
  </sheetViews>
  <sheetFormatPr baseColWidth="10" defaultColWidth="10.85546875" defaultRowHeight="18.75"/>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33.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6.75" customHeight="1" thickBot="1">
      <c r="A1" s="112"/>
      <c r="B1" s="113"/>
      <c r="C1" s="114"/>
      <c r="D1" s="114"/>
      <c r="E1" s="114"/>
      <c r="F1" s="326"/>
      <c r="G1" s="131"/>
      <c r="H1" s="349"/>
      <c r="I1" s="132"/>
      <c r="J1" s="132"/>
      <c r="K1" s="114"/>
      <c r="L1" s="114"/>
      <c r="M1" s="114"/>
      <c r="N1" s="114"/>
      <c r="O1" s="114"/>
      <c r="P1" s="115"/>
      <c r="Q1" s="114"/>
      <c r="R1" s="114"/>
      <c r="S1" s="112"/>
      <c r="T1" s="112"/>
      <c r="U1" s="112"/>
    </row>
    <row r="2" spans="1:21" ht="7.5" hidden="1" customHeight="1">
      <c r="A2" s="112"/>
      <c r="B2" s="113"/>
      <c r="C2" s="114"/>
      <c r="D2" s="114"/>
      <c r="E2" s="114"/>
      <c r="F2" s="327"/>
      <c r="G2" s="133"/>
      <c r="H2" s="349"/>
      <c r="I2" s="132"/>
      <c r="J2" s="132"/>
      <c r="K2" s="114"/>
      <c r="L2" s="114"/>
      <c r="M2" s="114"/>
      <c r="N2" s="114"/>
      <c r="O2" s="114"/>
      <c r="P2" s="115"/>
      <c r="Q2" s="114"/>
      <c r="R2" s="114"/>
      <c r="S2" s="112"/>
      <c r="T2" s="112"/>
      <c r="U2" s="112"/>
    </row>
    <row r="3" spans="1:21" ht="27" hidden="1" thickBot="1">
      <c r="A3" s="112"/>
      <c r="B3" s="113"/>
      <c r="C3" s="114"/>
      <c r="D3" s="114"/>
      <c r="E3" s="114"/>
      <c r="F3" s="114"/>
      <c r="G3" s="114"/>
      <c r="H3" s="114"/>
      <c r="I3" s="114"/>
      <c r="J3" s="114"/>
      <c r="K3" s="114"/>
      <c r="L3" s="114"/>
      <c r="M3" s="114"/>
      <c r="N3" s="114"/>
      <c r="O3" s="114"/>
      <c r="P3" s="115"/>
      <c r="Q3" s="114"/>
      <c r="R3" s="114"/>
      <c r="S3" s="112"/>
      <c r="T3" s="112"/>
      <c r="U3" s="112"/>
    </row>
    <row r="4" spans="1:21" ht="64.5" customHeight="1" thickBot="1">
      <c r="A4" s="183"/>
      <c r="B4" s="335" t="s">
        <v>99</v>
      </c>
      <c r="C4" s="336"/>
      <c r="D4" s="336"/>
      <c r="E4" s="336"/>
      <c r="F4" s="336"/>
      <c r="G4" s="336"/>
      <c r="H4" s="336"/>
      <c r="I4" s="336"/>
      <c r="J4" s="336"/>
      <c r="K4" s="336"/>
      <c r="L4" s="336"/>
      <c r="M4" s="336"/>
      <c r="N4" s="336"/>
      <c r="O4" s="336"/>
      <c r="P4" s="336"/>
      <c r="Q4" s="336"/>
      <c r="R4" s="337"/>
      <c r="S4" s="112"/>
      <c r="T4" s="112"/>
      <c r="U4" s="112"/>
    </row>
    <row r="5" spans="1:21" ht="35.25" customHeight="1" thickBot="1">
      <c r="A5" s="183"/>
      <c r="B5" s="328" t="s">
        <v>100</v>
      </c>
      <c r="C5" s="338"/>
      <c r="D5" s="338"/>
      <c r="E5" s="338"/>
      <c r="F5" s="338"/>
      <c r="G5" s="338"/>
      <c r="H5" s="339"/>
      <c r="I5" s="184"/>
      <c r="J5" s="184"/>
      <c r="K5" s="338"/>
      <c r="L5" s="338"/>
      <c r="M5" s="338"/>
      <c r="N5" s="339"/>
      <c r="O5" s="328" t="s">
        <v>101</v>
      </c>
      <c r="P5" s="329"/>
      <c r="Q5" s="329"/>
      <c r="R5" s="330"/>
      <c r="S5" s="112"/>
      <c r="T5" s="112"/>
      <c r="U5" s="112"/>
    </row>
    <row r="6" spans="1:21" s="56" customFormat="1" ht="56.25" customHeight="1" thickBot="1">
      <c r="A6" s="112"/>
      <c r="B6" s="331" t="s">
        <v>17</v>
      </c>
      <c r="C6" s="331" t="s">
        <v>102</v>
      </c>
      <c r="D6" s="331" t="s">
        <v>103</v>
      </c>
      <c r="E6" s="331" t="s">
        <v>104</v>
      </c>
      <c r="F6" s="331" t="s">
        <v>105</v>
      </c>
      <c r="G6" s="331" t="s">
        <v>71</v>
      </c>
      <c r="H6" s="343" t="s">
        <v>106</v>
      </c>
      <c r="I6" s="344"/>
      <c r="J6" s="340" t="s">
        <v>107</v>
      </c>
      <c r="K6" s="341"/>
      <c r="L6" s="341"/>
      <c r="M6" s="341"/>
      <c r="N6" s="342"/>
      <c r="O6" s="331" t="s">
        <v>108</v>
      </c>
      <c r="P6" s="333" t="s">
        <v>109</v>
      </c>
      <c r="Q6" s="331" t="s">
        <v>97</v>
      </c>
      <c r="R6" s="331"/>
      <c r="S6" s="112"/>
      <c r="T6" s="112"/>
      <c r="U6" s="112"/>
    </row>
    <row r="7" spans="1:21" s="57" customFormat="1" ht="129" customHeight="1" thickBot="1">
      <c r="A7" s="112"/>
      <c r="B7" s="331"/>
      <c r="C7" s="332"/>
      <c r="D7" s="332"/>
      <c r="E7" s="332"/>
      <c r="F7" s="332"/>
      <c r="G7" s="332"/>
      <c r="H7" s="345"/>
      <c r="I7" s="346"/>
      <c r="J7" s="212" t="s">
        <v>110</v>
      </c>
      <c r="K7" s="212" t="s">
        <v>111</v>
      </c>
      <c r="L7" s="212" t="s">
        <v>112</v>
      </c>
      <c r="M7" s="212" t="s">
        <v>113</v>
      </c>
      <c r="N7" s="212" t="s">
        <v>114</v>
      </c>
      <c r="O7" s="332"/>
      <c r="P7" s="334"/>
      <c r="Q7" s="213" t="s">
        <v>115</v>
      </c>
      <c r="R7" s="213" t="s">
        <v>116</v>
      </c>
      <c r="S7" s="112"/>
      <c r="T7" s="112"/>
      <c r="U7" s="112"/>
    </row>
    <row r="8" spans="1:21" ht="60.75" customHeight="1">
      <c r="A8" s="112"/>
      <c r="B8" s="312">
        <v>1</v>
      </c>
      <c r="C8" s="310" t="s">
        <v>291</v>
      </c>
      <c r="D8" s="314" t="s">
        <v>292</v>
      </c>
      <c r="E8" s="498">
        <v>1</v>
      </c>
      <c r="F8" s="223" t="s">
        <v>293</v>
      </c>
      <c r="G8" s="211" t="s">
        <v>286</v>
      </c>
      <c r="H8" s="499">
        <v>0.125</v>
      </c>
      <c r="I8" s="309"/>
      <c r="J8" s="222">
        <v>0</v>
      </c>
      <c r="K8" s="222">
        <v>0</v>
      </c>
      <c r="L8" s="218"/>
      <c r="M8" s="216">
        <v>1</v>
      </c>
      <c r="N8" s="216">
        <v>1</v>
      </c>
      <c r="O8" s="219">
        <v>1</v>
      </c>
      <c r="P8" s="510">
        <f>H8*O8/100%</f>
        <v>0.125</v>
      </c>
      <c r="Q8" s="485"/>
      <c r="R8" s="485"/>
      <c r="S8" s="112"/>
      <c r="T8" s="112"/>
      <c r="U8" s="112"/>
    </row>
    <row r="9" spans="1:21" ht="69" customHeight="1">
      <c r="A9" s="112"/>
      <c r="B9" s="313"/>
      <c r="C9" s="310"/>
      <c r="D9" s="314"/>
      <c r="E9" s="215">
        <v>1</v>
      </c>
      <c r="F9" s="223" t="s">
        <v>293</v>
      </c>
      <c r="G9" s="211" t="s">
        <v>294</v>
      </c>
      <c r="H9" s="500">
        <v>0.125</v>
      </c>
      <c r="I9" s="309"/>
      <c r="J9" s="217">
        <v>0.5</v>
      </c>
      <c r="K9" s="217">
        <v>0.5</v>
      </c>
      <c r="L9" s="225"/>
      <c r="M9" s="224">
        <v>0.5</v>
      </c>
      <c r="N9" s="224">
        <v>0.5</v>
      </c>
      <c r="O9" s="511">
        <v>1</v>
      </c>
      <c r="P9" s="512">
        <v>0.125</v>
      </c>
      <c r="Q9" s="481"/>
      <c r="R9" s="481"/>
      <c r="S9" s="112"/>
      <c r="T9" s="112"/>
      <c r="U9" s="112"/>
    </row>
    <row r="10" spans="1:21" ht="66.75" customHeight="1">
      <c r="A10" s="112"/>
      <c r="B10" s="315">
        <v>2</v>
      </c>
      <c r="C10" s="310"/>
      <c r="D10" s="310" t="s">
        <v>287</v>
      </c>
      <c r="E10" s="215">
        <v>1</v>
      </c>
      <c r="F10" s="223" t="s">
        <v>293</v>
      </c>
      <c r="G10" s="502" t="s">
        <v>295</v>
      </c>
      <c r="H10" s="503">
        <v>0.125</v>
      </c>
      <c r="I10" s="209"/>
      <c r="J10" s="222">
        <v>0</v>
      </c>
      <c r="K10" s="220">
        <v>0</v>
      </c>
      <c r="L10" s="221"/>
      <c r="M10" s="220">
        <v>1</v>
      </c>
      <c r="N10" s="216">
        <v>1</v>
      </c>
      <c r="O10" s="219">
        <f t="shared" ref="O10" si="0">IF(SUM(K10,N10)&gt;100%,"NO PERMITIDO",SUM(K10,N10))</f>
        <v>1</v>
      </c>
      <c r="P10" s="510">
        <f t="shared" ref="P10" si="1">H10*O10/100%</f>
        <v>0.125</v>
      </c>
      <c r="Q10" s="485"/>
      <c r="R10" s="485"/>
      <c r="S10" s="112"/>
      <c r="T10" s="112"/>
      <c r="U10" s="112"/>
    </row>
    <row r="11" spans="1:21" ht="90.75" customHeight="1">
      <c r="A11" s="112"/>
      <c r="B11" s="313"/>
      <c r="C11" s="310"/>
      <c r="D11" s="310"/>
      <c r="E11" s="215">
        <v>1</v>
      </c>
      <c r="F11" s="223" t="s">
        <v>293</v>
      </c>
      <c r="G11" s="214" t="s">
        <v>288</v>
      </c>
      <c r="H11" s="503">
        <v>0.125</v>
      </c>
      <c r="I11" s="209"/>
      <c r="J11" s="222">
        <v>0.5</v>
      </c>
      <c r="K11" s="220">
        <v>0.5</v>
      </c>
      <c r="L11" s="221"/>
      <c r="M11" s="220">
        <v>0.5</v>
      </c>
      <c r="N11" s="216">
        <v>0.5</v>
      </c>
      <c r="O11" s="219">
        <v>1</v>
      </c>
      <c r="P11" s="510">
        <v>0.125</v>
      </c>
      <c r="Q11" s="485"/>
      <c r="R11" s="485"/>
      <c r="S11" s="112"/>
      <c r="T11" s="112"/>
      <c r="U11" s="112"/>
    </row>
    <row r="12" spans="1:21" ht="56.25" customHeight="1">
      <c r="A12" s="112"/>
      <c r="B12" s="313"/>
      <c r="C12" s="310"/>
      <c r="D12" s="496" t="s">
        <v>296</v>
      </c>
      <c r="E12" s="498">
        <v>1</v>
      </c>
      <c r="F12" s="223" t="s">
        <v>293</v>
      </c>
      <c r="G12" s="214" t="s">
        <v>289</v>
      </c>
      <c r="H12" s="504">
        <v>8.3400000000000002E-2</v>
      </c>
      <c r="I12" s="309"/>
      <c r="J12" s="218">
        <v>1</v>
      </c>
      <c r="K12" s="513">
        <v>1</v>
      </c>
      <c r="L12" s="221"/>
      <c r="M12" s="513">
        <v>1</v>
      </c>
      <c r="N12" s="514">
        <v>1</v>
      </c>
      <c r="O12" s="219">
        <v>1</v>
      </c>
      <c r="P12" s="515">
        <v>8.3400000000000002E-2</v>
      </c>
      <c r="Q12" s="485"/>
      <c r="R12" s="485"/>
      <c r="S12" s="112"/>
      <c r="T12" s="112"/>
      <c r="U12" s="112"/>
    </row>
    <row r="13" spans="1:21" ht="76.5" customHeight="1">
      <c r="A13" s="112"/>
      <c r="B13" s="313"/>
      <c r="C13" s="310"/>
      <c r="D13" s="311"/>
      <c r="E13" s="215">
        <v>1</v>
      </c>
      <c r="F13" s="223" t="s">
        <v>293</v>
      </c>
      <c r="G13" s="501" t="s">
        <v>290</v>
      </c>
      <c r="H13" s="504">
        <v>8.3299999999999999E-2</v>
      </c>
      <c r="I13" s="309"/>
      <c r="J13" s="222">
        <v>1</v>
      </c>
      <c r="K13" s="220">
        <v>1</v>
      </c>
      <c r="L13" s="221"/>
      <c r="M13" s="220">
        <v>0</v>
      </c>
      <c r="N13" s="216">
        <v>0</v>
      </c>
      <c r="O13" s="219">
        <v>1</v>
      </c>
      <c r="P13" s="515">
        <v>8.3299999999999999E-2</v>
      </c>
      <c r="Q13" s="485"/>
      <c r="R13" s="485"/>
      <c r="S13" s="112"/>
      <c r="T13" s="112"/>
      <c r="U13" s="112"/>
    </row>
    <row r="14" spans="1:21" ht="66" customHeight="1">
      <c r="A14" s="112"/>
      <c r="B14" s="353"/>
      <c r="C14" s="310"/>
      <c r="D14" s="497"/>
      <c r="E14" s="215">
        <v>1</v>
      </c>
      <c r="F14" s="223" t="s">
        <v>293</v>
      </c>
      <c r="G14" s="214" t="s">
        <v>297</v>
      </c>
      <c r="H14" s="504">
        <v>8.3299999999999999E-2</v>
      </c>
      <c r="I14" s="309"/>
      <c r="J14" s="222">
        <v>0.5</v>
      </c>
      <c r="K14" s="220">
        <v>0.5</v>
      </c>
      <c r="L14" s="221"/>
      <c r="M14" s="220">
        <v>0.5</v>
      </c>
      <c r="N14" s="216">
        <v>0.5</v>
      </c>
      <c r="O14" s="219">
        <v>1</v>
      </c>
      <c r="P14" s="515">
        <v>8.3299999999999999E-2</v>
      </c>
      <c r="Q14" s="485"/>
      <c r="R14" s="485"/>
      <c r="S14" s="112"/>
      <c r="T14" s="112"/>
      <c r="U14" s="112"/>
    </row>
    <row r="15" spans="1:21" ht="273.75" customHeight="1">
      <c r="A15" s="112"/>
      <c r="B15" s="315">
        <v>3</v>
      </c>
      <c r="C15" s="311" t="s">
        <v>285</v>
      </c>
      <c r="D15" s="311" t="s">
        <v>298</v>
      </c>
      <c r="E15" s="516">
        <v>1</v>
      </c>
      <c r="F15" s="489" t="s">
        <v>293</v>
      </c>
      <c r="G15" s="506" t="s">
        <v>299</v>
      </c>
      <c r="H15" s="508">
        <v>0.125</v>
      </c>
      <c r="I15" s="210"/>
      <c r="J15" s="518">
        <v>1</v>
      </c>
      <c r="K15" s="519">
        <v>1</v>
      </c>
      <c r="L15" s="486"/>
      <c r="M15" s="519">
        <v>1</v>
      </c>
      <c r="N15" s="522">
        <v>1</v>
      </c>
      <c r="O15" s="483">
        <v>1</v>
      </c>
      <c r="P15" s="524">
        <v>0.125</v>
      </c>
      <c r="Q15" s="482"/>
      <c r="R15" s="482"/>
      <c r="S15" s="112"/>
      <c r="T15" s="112"/>
      <c r="U15" s="112"/>
    </row>
    <row r="16" spans="1:21" ht="46.5" customHeight="1">
      <c r="A16" s="112"/>
      <c r="B16" s="313"/>
      <c r="C16" s="311"/>
      <c r="D16" s="311"/>
      <c r="E16" s="517"/>
      <c r="F16" s="490"/>
      <c r="G16" s="507"/>
      <c r="H16" s="509"/>
      <c r="I16" s="144"/>
      <c r="J16" s="520"/>
      <c r="K16" s="521"/>
      <c r="L16" s="487"/>
      <c r="M16" s="521"/>
      <c r="N16" s="523"/>
      <c r="O16" s="484"/>
      <c r="P16" s="525"/>
      <c r="Q16" s="308"/>
      <c r="R16" s="308"/>
      <c r="S16" s="112"/>
      <c r="T16" s="112"/>
      <c r="U16" s="112"/>
    </row>
    <row r="17" spans="1:21" ht="128.25" customHeight="1" thickBot="1">
      <c r="A17" s="112"/>
      <c r="B17" s="313"/>
      <c r="C17" s="311"/>
      <c r="D17" s="311"/>
      <c r="E17" s="215">
        <v>1</v>
      </c>
      <c r="F17" s="223" t="s">
        <v>293</v>
      </c>
      <c r="G17" s="505" t="s">
        <v>300</v>
      </c>
      <c r="H17" s="503">
        <v>0.125</v>
      </c>
      <c r="I17" s="144"/>
      <c r="J17" s="526">
        <v>1</v>
      </c>
      <c r="K17" s="513">
        <v>1</v>
      </c>
      <c r="L17" s="488"/>
      <c r="M17" s="513">
        <v>1</v>
      </c>
      <c r="N17" s="514">
        <v>1</v>
      </c>
      <c r="O17" s="219">
        <v>1</v>
      </c>
      <c r="P17" s="510">
        <v>0.125</v>
      </c>
      <c r="Q17" s="485"/>
      <c r="R17" s="485"/>
      <c r="S17" s="112"/>
      <c r="T17" s="112"/>
      <c r="U17" s="112"/>
    </row>
    <row r="18" spans="1:21" ht="27" customHeight="1" thickBot="1">
      <c r="A18" s="112"/>
      <c r="B18" s="152" t="s">
        <v>48</v>
      </c>
      <c r="C18" s="76"/>
      <c r="D18" s="76"/>
      <c r="E18" s="77"/>
      <c r="F18" s="491"/>
      <c r="G18" s="491"/>
      <c r="H18" s="492">
        <f>IF(SUM(H8:H17)&gt;100%,"supera el 100%",SUM(H8:H17))</f>
        <v>1</v>
      </c>
      <c r="I18" s="78"/>
      <c r="J18" s="493"/>
      <c r="K18" s="493"/>
      <c r="L18" s="494"/>
      <c r="M18" s="494"/>
      <c r="N18" s="493"/>
      <c r="O18" s="494"/>
      <c r="P18" s="495">
        <f>SUM(P8:P17)</f>
        <v>1</v>
      </c>
      <c r="Q18" s="62"/>
      <c r="R18" s="79"/>
      <c r="S18" s="112"/>
      <c r="T18" s="112"/>
      <c r="U18" s="112"/>
    </row>
    <row r="19" spans="1:21" ht="27" customHeight="1">
      <c r="A19" s="112"/>
      <c r="B19" s="350" t="s">
        <v>117</v>
      </c>
      <c r="C19" s="351"/>
      <c r="D19" s="351"/>
      <c r="E19" s="351"/>
      <c r="F19" s="351"/>
      <c r="G19" s="351"/>
      <c r="H19" s="351"/>
      <c r="I19" s="351"/>
      <c r="J19" s="351"/>
      <c r="K19" s="351"/>
      <c r="L19" s="351"/>
      <c r="M19" s="351"/>
      <c r="N19" s="351"/>
      <c r="O19" s="352"/>
      <c r="P19" s="185">
        <v>0</v>
      </c>
      <c r="Q19" s="347"/>
      <c r="R19" s="348"/>
      <c r="S19" s="112"/>
      <c r="T19" s="112"/>
      <c r="U19" s="112"/>
    </row>
    <row r="20" spans="1:21" ht="27" customHeight="1">
      <c r="A20" s="112"/>
      <c r="B20" s="186"/>
      <c r="C20" s="187"/>
      <c r="D20" s="187"/>
      <c r="E20" s="187"/>
      <c r="F20" s="187"/>
      <c r="G20" s="187"/>
      <c r="H20" s="187"/>
      <c r="I20" s="187"/>
      <c r="J20" s="187"/>
      <c r="K20" s="187"/>
      <c r="L20" s="187"/>
      <c r="M20" s="188"/>
      <c r="N20" s="188"/>
      <c r="O20" s="188"/>
      <c r="P20" s="189">
        <f>SUM(P18:P19)</f>
        <v>1</v>
      </c>
      <c r="Q20" s="347"/>
      <c r="R20" s="348"/>
      <c r="S20" s="112"/>
      <c r="T20" s="112"/>
      <c r="U20" s="112"/>
    </row>
    <row r="21" spans="1:21" ht="27" customHeight="1">
      <c r="A21" s="112"/>
      <c r="B21" s="190"/>
      <c r="C21" s="191"/>
      <c r="D21" s="191"/>
      <c r="E21" s="191"/>
      <c r="F21" s="188"/>
      <c r="G21" s="188"/>
      <c r="H21" s="188"/>
      <c r="I21" s="188"/>
      <c r="J21" s="188"/>
      <c r="K21" s="188"/>
      <c r="L21" s="188"/>
      <c r="M21" s="188"/>
      <c r="N21" s="188"/>
      <c r="O21" s="188"/>
      <c r="P21" s="188"/>
      <c r="Q21" s="347"/>
      <c r="R21" s="348"/>
      <c r="S21" s="112"/>
      <c r="T21" s="112"/>
      <c r="U21" s="112"/>
    </row>
    <row r="22" spans="1:21" ht="29.25" customHeight="1">
      <c r="A22" s="112"/>
      <c r="B22" s="192"/>
      <c r="C22" s="193"/>
      <c r="D22" s="194"/>
      <c r="E22" s="194"/>
      <c r="F22" s="193"/>
      <c r="G22" s="193"/>
      <c r="H22" s="194"/>
      <c r="I22" s="194"/>
      <c r="J22" s="194"/>
      <c r="K22" s="194"/>
      <c r="L22" s="194"/>
      <c r="M22" s="194"/>
      <c r="N22" s="194"/>
      <c r="O22" s="194"/>
      <c r="P22" s="195"/>
      <c r="Q22" s="194"/>
      <c r="R22" s="196"/>
      <c r="S22" s="112"/>
      <c r="T22" s="112"/>
      <c r="U22" s="112"/>
    </row>
    <row r="23" spans="1:21" ht="48.75" customHeight="1">
      <c r="A23" s="112"/>
      <c r="B23" s="192"/>
      <c r="C23" s="193" t="s">
        <v>118</v>
      </c>
      <c r="D23" s="320">
        <v>44585</v>
      </c>
      <c r="E23" s="321"/>
      <c r="F23" s="194"/>
      <c r="G23" s="316" t="s">
        <v>301</v>
      </c>
      <c r="H23" s="316"/>
      <c r="I23" s="316"/>
      <c r="J23" s="316"/>
      <c r="K23" s="197"/>
      <c r="L23" s="316" t="s">
        <v>302</v>
      </c>
      <c r="M23" s="316"/>
      <c r="N23" s="316"/>
      <c r="O23" s="316"/>
      <c r="P23" s="198"/>
      <c r="Q23" s="199"/>
      <c r="R23" s="200"/>
      <c r="S23" s="112"/>
      <c r="T23" s="112"/>
      <c r="U23" s="112"/>
    </row>
    <row r="24" spans="1:21" ht="48" customHeight="1" thickBot="1">
      <c r="A24" s="112"/>
      <c r="B24" s="192"/>
      <c r="C24" s="193" t="s">
        <v>119</v>
      </c>
      <c r="D24" s="322">
        <v>2022</v>
      </c>
      <c r="E24" s="322"/>
      <c r="F24" s="194"/>
      <c r="G24" s="323" t="s">
        <v>280</v>
      </c>
      <c r="H24" s="324"/>
      <c r="I24" s="324"/>
      <c r="J24" s="325"/>
      <c r="K24" s="197"/>
      <c r="L24" s="317" t="s">
        <v>120</v>
      </c>
      <c r="M24" s="318"/>
      <c r="N24" s="318"/>
      <c r="O24" s="319"/>
      <c r="P24" s="201"/>
      <c r="Q24" s="202"/>
      <c r="R24" s="203"/>
      <c r="S24" s="112"/>
      <c r="T24" s="112"/>
      <c r="U24" s="112"/>
    </row>
    <row r="25" spans="1:21" ht="27" thickBot="1">
      <c r="A25" s="112"/>
      <c r="B25" s="204"/>
      <c r="C25" s="205"/>
      <c r="D25" s="206"/>
      <c r="E25" s="206"/>
      <c r="F25" s="206"/>
      <c r="G25" s="206"/>
      <c r="H25" s="206"/>
      <c r="I25" s="206"/>
      <c r="J25" s="206"/>
      <c r="K25" s="206"/>
      <c r="L25" s="206"/>
      <c r="M25" s="206"/>
      <c r="N25" s="206"/>
      <c r="O25" s="206"/>
      <c r="P25" s="207"/>
      <c r="Q25" s="206"/>
      <c r="R25" s="208"/>
      <c r="S25" s="112"/>
      <c r="T25" s="112"/>
      <c r="U25" s="112"/>
    </row>
    <row r="26" spans="1:21" ht="26.25">
      <c r="A26" s="112"/>
      <c r="B26" s="112"/>
      <c r="C26" s="112"/>
      <c r="D26" s="112"/>
      <c r="E26" s="112"/>
      <c r="F26" s="112"/>
      <c r="G26" s="112"/>
      <c r="H26" s="112"/>
      <c r="I26" s="112"/>
      <c r="J26" s="112"/>
      <c r="K26" s="112"/>
      <c r="L26" s="112"/>
      <c r="M26" s="112"/>
      <c r="N26" s="112"/>
      <c r="O26" s="112"/>
      <c r="P26" s="112"/>
      <c r="Q26" s="112"/>
      <c r="R26" s="112"/>
      <c r="S26" s="112"/>
      <c r="T26" s="112"/>
      <c r="U26" s="112"/>
    </row>
    <row r="27" spans="1:21" ht="26.25">
      <c r="A27" s="112"/>
      <c r="B27" s="112"/>
      <c r="C27" s="112"/>
      <c r="D27" s="112"/>
      <c r="E27" s="112"/>
      <c r="F27" s="112"/>
      <c r="G27" s="112"/>
      <c r="H27" s="112"/>
      <c r="I27" s="112"/>
      <c r="J27" s="112"/>
      <c r="K27" s="112"/>
      <c r="L27" s="112"/>
      <c r="M27" s="112"/>
      <c r="N27" s="112"/>
      <c r="O27" s="112"/>
      <c r="P27" s="112"/>
      <c r="Q27" s="112"/>
      <c r="R27" s="112"/>
      <c r="S27" s="112"/>
      <c r="T27" s="112"/>
      <c r="U27" s="112"/>
    </row>
  </sheetData>
  <mergeCells count="49">
    <mergeCell ref="Q19:R21"/>
    <mergeCell ref="H1:H2"/>
    <mergeCell ref="K5:N5"/>
    <mergeCell ref="G6:G7"/>
    <mergeCell ref="B19:O19"/>
    <mergeCell ref="B10:B14"/>
    <mergeCell ref="F1:F2"/>
    <mergeCell ref="O5:R5"/>
    <mergeCell ref="F6:F7"/>
    <mergeCell ref="P6:P7"/>
    <mergeCell ref="Q6:R6"/>
    <mergeCell ref="B4:R4"/>
    <mergeCell ref="B5:H5"/>
    <mergeCell ref="B6:B7"/>
    <mergeCell ref="E6:E7"/>
    <mergeCell ref="C6:C7"/>
    <mergeCell ref="D6:D7"/>
    <mergeCell ref="O6:O7"/>
    <mergeCell ref="J6:N6"/>
    <mergeCell ref="H6:I7"/>
    <mergeCell ref="B15:B17"/>
    <mergeCell ref="D15:D17"/>
    <mergeCell ref="L23:O23"/>
    <mergeCell ref="L24:O24"/>
    <mergeCell ref="D23:E23"/>
    <mergeCell ref="D24:E24"/>
    <mergeCell ref="G24:J24"/>
    <mergeCell ref="G23:J23"/>
    <mergeCell ref="E15:E16"/>
    <mergeCell ref="F15:F16"/>
    <mergeCell ref="G15:G16"/>
    <mergeCell ref="H15:H16"/>
    <mergeCell ref="J15:J16"/>
    <mergeCell ref="K15:K16"/>
    <mergeCell ref="L15:L16"/>
    <mergeCell ref="M15:M16"/>
    <mergeCell ref="B8:B9"/>
    <mergeCell ref="D8:D9"/>
    <mergeCell ref="I12:I14"/>
    <mergeCell ref="D10:D11"/>
    <mergeCell ref="D12:D14"/>
    <mergeCell ref="I8:I9"/>
    <mergeCell ref="C8:C14"/>
    <mergeCell ref="C15:C17"/>
    <mergeCell ref="N15:N16"/>
    <mergeCell ref="Q15:Q16"/>
    <mergeCell ref="R15:R16"/>
    <mergeCell ref="O15:O16"/>
    <mergeCell ref="P15:P16"/>
  </mergeCells>
  <conditionalFormatting sqref="O10 O15 O8">
    <cfRule type="cellIs" dxfId="0" priority="2" operator="greaterThan">
      <formula>100</formula>
    </cfRule>
  </conditionalFormatting>
  <dataValidations count="1">
    <dataValidation allowBlank="1" showInputMessage="1" showErrorMessage="1" errorTitle="error" error="solo datos númericos" sqref="H8:H17"/>
  </dataValidations>
  <printOptions horizontalCentered="1" verticalCentered="1"/>
  <pageMargins left="0.35433070866141736" right="0.31496062992125984" top="0.35433070866141736" bottom="0.39370078740157483" header="0.31496062992125984" footer="0.31496062992125984"/>
  <pageSetup scale="22"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11" sqref="D11"/>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c r="B2" s="226" t="s">
        <v>121</v>
      </c>
      <c r="C2" s="226"/>
      <c r="D2" s="226"/>
      <c r="E2" s="226"/>
      <c r="F2" s="363"/>
      <c r="G2" s="363"/>
      <c r="H2" s="363"/>
      <c r="I2" s="363"/>
      <c r="J2" s="363"/>
      <c r="K2" s="363"/>
      <c r="L2" s="363"/>
      <c r="M2" s="363"/>
      <c r="N2" s="363"/>
      <c r="O2" s="363"/>
      <c r="P2" s="363"/>
      <c r="Q2" s="363"/>
      <c r="R2" s="363"/>
    </row>
    <row r="3" spans="1:19">
      <c r="B3" s="242" t="s">
        <v>1</v>
      </c>
      <c r="C3" s="242"/>
      <c r="D3" s="242"/>
      <c r="E3" s="242"/>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36" t="s">
        <v>123</v>
      </c>
      <c r="D9" s="5" t="s">
        <v>124</v>
      </c>
      <c r="F9" s="20"/>
      <c r="G9" s="7"/>
    </row>
    <row r="10" spans="1:19">
      <c r="C10" s="236"/>
      <c r="D10" s="5" t="s">
        <v>13</v>
      </c>
      <c r="F10" s="20"/>
    </row>
    <row r="11" spans="1:19">
      <c r="C11" s="2" t="s">
        <v>125</v>
      </c>
      <c r="D11" s="5" t="s">
        <v>124</v>
      </c>
      <c r="F11" s="20"/>
    </row>
    <row r="12" spans="1:19">
      <c r="C12" s="2"/>
      <c r="D12" s="5" t="s">
        <v>126</v>
      </c>
      <c r="F12" s="20"/>
    </row>
    <row r="13" spans="1:19">
      <c r="D13" s="29"/>
      <c r="E13" s="20"/>
      <c r="F13" s="20"/>
    </row>
    <row r="14" spans="1:19" ht="15.75" thickBot="1"/>
    <row r="15" spans="1:19" ht="15.75" thickBot="1">
      <c r="A15" s="364" t="s">
        <v>14</v>
      </c>
      <c r="B15" s="365"/>
      <c r="C15" s="365"/>
      <c r="D15" s="365"/>
      <c r="E15" s="365"/>
      <c r="F15" s="365"/>
      <c r="G15" s="365"/>
      <c r="H15" s="366" t="s">
        <v>127</v>
      </c>
      <c r="I15" s="367"/>
      <c r="J15" s="367"/>
      <c r="K15" s="367"/>
      <c r="L15" s="367"/>
      <c r="M15" s="367"/>
      <c r="N15" s="367"/>
      <c r="O15" s="367"/>
      <c r="P15" s="367"/>
      <c r="Q15" s="367"/>
      <c r="R15" s="368"/>
    </row>
    <row r="16" spans="1:19" ht="28.5" customHeight="1">
      <c r="A16" s="140" t="s">
        <v>17</v>
      </c>
      <c r="B16" s="140" t="s">
        <v>18</v>
      </c>
      <c r="C16" s="145" t="s">
        <v>19</v>
      </c>
      <c r="D16" s="140" t="s">
        <v>20</v>
      </c>
      <c r="E16" s="140" t="s">
        <v>128</v>
      </c>
      <c r="F16" s="140" t="s">
        <v>22</v>
      </c>
      <c r="G16" s="36" t="s">
        <v>23</v>
      </c>
      <c r="H16" s="354" t="s">
        <v>129</v>
      </c>
      <c r="I16" s="355"/>
      <c r="J16" s="355"/>
      <c r="K16" s="356"/>
      <c r="L16" s="140" t="s">
        <v>130</v>
      </c>
      <c r="M16" s="357" t="s">
        <v>131</v>
      </c>
      <c r="N16" s="359" t="s">
        <v>132</v>
      </c>
      <c r="O16" s="361" t="s">
        <v>133</v>
      </c>
      <c r="P16" s="362"/>
      <c r="Q16" s="354" t="s">
        <v>16</v>
      </c>
      <c r="R16" s="356"/>
    </row>
    <row r="17" spans="1:18" ht="30" customHeight="1">
      <c r="A17" s="240" t="s">
        <v>26</v>
      </c>
      <c r="B17" s="241">
        <v>0.3</v>
      </c>
      <c r="C17" s="227" t="s">
        <v>27</v>
      </c>
      <c r="D17" s="10" t="s">
        <v>28</v>
      </c>
      <c r="E17" s="227">
        <v>4</v>
      </c>
      <c r="F17" s="227" t="s">
        <v>29</v>
      </c>
      <c r="G17" s="233" t="s">
        <v>30</v>
      </c>
      <c r="H17" s="137" t="s">
        <v>134</v>
      </c>
      <c r="I17" s="137" t="s">
        <v>135</v>
      </c>
      <c r="J17" s="137" t="s">
        <v>136</v>
      </c>
      <c r="K17" s="137" t="s">
        <v>137</v>
      </c>
      <c r="L17" s="9" t="s">
        <v>138</v>
      </c>
      <c r="M17" s="358"/>
      <c r="N17" s="360"/>
      <c r="O17" s="22" t="s">
        <v>139</v>
      </c>
      <c r="P17" s="22" t="s">
        <v>116</v>
      </c>
      <c r="Q17" s="22" t="s">
        <v>24</v>
      </c>
      <c r="R17" s="138" t="s">
        <v>25</v>
      </c>
    </row>
    <row r="18" spans="1:18" ht="45" customHeight="1">
      <c r="A18" s="240"/>
      <c r="B18" s="240"/>
      <c r="C18" s="228"/>
      <c r="D18" s="11" t="s">
        <v>31</v>
      </c>
      <c r="E18" s="228"/>
      <c r="F18" s="228"/>
      <c r="G18" s="233"/>
      <c r="H18" s="372">
        <v>0.25</v>
      </c>
      <c r="I18" s="375">
        <f>1/E17</f>
        <v>0.25</v>
      </c>
      <c r="J18" s="375"/>
      <c r="K18" s="375"/>
      <c r="L18" s="369">
        <f>SUM(H18:K18)</f>
        <v>0.5</v>
      </c>
      <c r="M18" s="369">
        <f>2*B17/E17</f>
        <v>0.15</v>
      </c>
      <c r="N18" s="378" t="s">
        <v>140</v>
      </c>
      <c r="O18" s="378" t="s">
        <v>141</v>
      </c>
      <c r="P18" s="227" t="s">
        <v>142</v>
      </c>
      <c r="Q18" s="378" t="s">
        <v>143</v>
      </c>
      <c r="R18" s="227"/>
    </row>
    <row r="19" spans="1:18" ht="35.25" customHeight="1">
      <c r="A19" s="240"/>
      <c r="B19" s="240"/>
      <c r="C19" s="228"/>
      <c r="D19" s="11" t="s">
        <v>32</v>
      </c>
      <c r="E19" s="228"/>
      <c r="F19" s="228"/>
      <c r="G19" s="233"/>
      <c r="H19" s="373"/>
      <c r="I19" s="376"/>
      <c r="J19" s="376"/>
      <c r="K19" s="376"/>
      <c r="L19" s="370"/>
      <c r="M19" s="370"/>
      <c r="N19" s="379"/>
      <c r="O19" s="379"/>
      <c r="P19" s="228"/>
      <c r="Q19" s="379"/>
      <c r="R19" s="228"/>
    </row>
    <row r="20" spans="1:18" ht="39.75" customHeight="1">
      <c r="A20" s="240"/>
      <c r="B20" s="240"/>
      <c r="C20" s="229"/>
      <c r="D20" s="11" t="s">
        <v>33</v>
      </c>
      <c r="E20" s="229"/>
      <c r="F20" s="229"/>
      <c r="G20" s="233"/>
      <c r="H20" s="374"/>
      <c r="I20" s="377"/>
      <c r="J20" s="377"/>
      <c r="K20" s="377"/>
      <c r="L20" s="371"/>
      <c r="M20" s="371"/>
      <c r="N20" s="380"/>
      <c r="O20" s="380"/>
      <c r="P20" s="229"/>
      <c r="Q20" s="380"/>
      <c r="R20" s="229"/>
    </row>
    <row r="21" spans="1:18" ht="56.25" customHeight="1">
      <c r="A21" s="246" t="s">
        <v>34</v>
      </c>
      <c r="B21" s="230">
        <v>0.4</v>
      </c>
      <c r="C21" s="227" t="s">
        <v>35</v>
      </c>
      <c r="D21" s="11" t="s">
        <v>144</v>
      </c>
      <c r="E21" s="227">
        <v>20</v>
      </c>
      <c r="F21" s="227" t="s">
        <v>37</v>
      </c>
      <c r="G21" s="227" t="s">
        <v>145</v>
      </c>
      <c r="H21" s="375">
        <v>0.08</v>
      </c>
      <c r="I21" s="375">
        <f>7/E21</f>
        <v>0.35</v>
      </c>
      <c r="J21" s="381"/>
      <c r="K21" s="227"/>
      <c r="L21" s="381">
        <f>+H21+I21+J21+K21</f>
        <v>0.43</v>
      </c>
      <c r="M21" s="381">
        <f>9*B21/E21</f>
        <v>0.18</v>
      </c>
      <c r="N21" s="227"/>
      <c r="O21" s="227"/>
      <c r="P21" s="227"/>
      <c r="Q21" s="227"/>
      <c r="R21" s="250"/>
    </row>
    <row r="22" spans="1:18" ht="47.25" customHeight="1">
      <c r="A22" s="247"/>
      <c r="B22" s="231"/>
      <c r="C22" s="228"/>
      <c r="D22" s="11" t="s">
        <v>39</v>
      </c>
      <c r="E22" s="228"/>
      <c r="F22" s="228"/>
      <c r="G22" s="228"/>
      <c r="H22" s="376"/>
      <c r="I22" s="376"/>
      <c r="J22" s="228"/>
      <c r="K22" s="228"/>
      <c r="L22" s="382"/>
      <c r="M22" s="382"/>
      <c r="N22" s="228"/>
      <c r="O22" s="228"/>
      <c r="P22" s="228"/>
      <c r="Q22" s="228"/>
      <c r="R22" s="251"/>
    </row>
    <row r="23" spans="1:18" ht="57" customHeight="1">
      <c r="A23" s="248"/>
      <c r="B23" s="232"/>
      <c r="C23" s="229"/>
      <c r="D23" s="11" t="s">
        <v>41</v>
      </c>
      <c r="E23" s="228"/>
      <c r="F23" s="229"/>
      <c r="G23" s="229"/>
      <c r="H23" s="377"/>
      <c r="I23" s="377"/>
      <c r="J23" s="229"/>
      <c r="K23" s="229"/>
      <c r="L23" s="383"/>
      <c r="M23" s="383"/>
      <c r="N23" s="229"/>
      <c r="O23" s="229"/>
      <c r="P23" s="229"/>
      <c r="Q23" s="229"/>
      <c r="R23" s="252"/>
    </row>
    <row r="24" spans="1:18" ht="55.5" customHeight="1">
      <c r="A24" s="246" t="s">
        <v>43</v>
      </c>
      <c r="B24" s="230">
        <v>0.3</v>
      </c>
      <c r="C24" s="227" t="s">
        <v>44</v>
      </c>
      <c r="D24" s="11" t="s">
        <v>45</v>
      </c>
      <c r="E24" s="227">
        <v>15</v>
      </c>
      <c r="F24" s="227" t="s">
        <v>29</v>
      </c>
      <c r="G24" s="227" t="s">
        <v>42</v>
      </c>
      <c r="H24" s="375">
        <v>0.1</v>
      </c>
      <c r="I24" s="375">
        <f>5/E24</f>
        <v>0.33333333333333331</v>
      </c>
      <c r="J24" s="227"/>
      <c r="K24" s="227"/>
      <c r="L24" s="381">
        <f>+H24+I24+J24+K24</f>
        <v>0.43333333333333335</v>
      </c>
      <c r="M24" s="381">
        <f>8*B24/E24</f>
        <v>0.16</v>
      </c>
      <c r="N24" s="227"/>
      <c r="O24" s="227"/>
      <c r="P24" s="227"/>
      <c r="Q24" s="227"/>
      <c r="R24" s="227"/>
    </row>
    <row r="25" spans="1:18" ht="39.75" customHeight="1">
      <c r="A25" s="247"/>
      <c r="B25" s="231"/>
      <c r="C25" s="228"/>
      <c r="D25" s="11" t="s">
        <v>46</v>
      </c>
      <c r="E25" s="228"/>
      <c r="F25" s="228"/>
      <c r="G25" s="228"/>
      <c r="H25" s="376"/>
      <c r="I25" s="376"/>
      <c r="J25" s="228"/>
      <c r="K25" s="228"/>
      <c r="L25" s="382"/>
      <c r="M25" s="382"/>
      <c r="N25" s="228"/>
      <c r="O25" s="228"/>
      <c r="P25" s="228"/>
      <c r="Q25" s="228"/>
      <c r="R25" s="228"/>
    </row>
    <row r="26" spans="1:18" ht="39" customHeight="1">
      <c r="A26" s="248"/>
      <c r="B26" s="232"/>
      <c r="C26" s="229"/>
      <c r="D26" s="11" t="s">
        <v>47</v>
      </c>
      <c r="E26" s="229"/>
      <c r="F26" s="229"/>
      <c r="G26" s="229"/>
      <c r="H26" s="377"/>
      <c r="I26" s="377"/>
      <c r="J26" s="229"/>
      <c r="K26" s="229"/>
      <c r="L26" s="383"/>
      <c r="M26" s="383"/>
      <c r="N26" s="229"/>
      <c r="O26" s="229"/>
      <c r="P26" s="229"/>
      <c r="Q26" s="229"/>
      <c r="R26" s="229"/>
    </row>
    <row r="27" spans="1:18" ht="33.75" customHeight="1">
      <c r="A27" s="138" t="s">
        <v>48</v>
      </c>
      <c r="B27" s="139">
        <f>SUM(B17:B26)</f>
        <v>1</v>
      </c>
      <c r="C27" s="139"/>
      <c r="D27" s="5"/>
      <c r="E27" s="5"/>
      <c r="F27" s="5"/>
      <c r="G27" s="11"/>
      <c r="H27" s="139">
        <f>SUM(H18:H26)</f>
        <v>0.43000000000000005</v>
      </c>
      <c r="I27" s="139">
        <f>SUM(I18:I26)</f>
        <v>0.93333333333333335</v>
      </c>
      <c r="J27" s="5"/>
      <c r="K27" s="5"/>
      <c r="L27" s="23">
        <f>SUM(L18:L26)/3</f>
        <v>0.45444444444444443</v>
      </c>
      <c r="M27" s="23">
        <f>SUM(M18:M26)</f>
        <v>0.49</v>
      </c>
      <c r="N27" s="5"/>
      <c r="O27" s="5"/>
      <c r="P27" s="5"/>
      <c r="Q27" s="5"/>
      <c r="R27" s="5"/>
    </row>
    <row r="28" spans="1:18" ht="29.25" customHeight="1" thickBot="1">
      <c r="A28" s="13"/>
    </row>
    <row r="29" spans="1:18" ht="20.25" customHeight="1">
      <c r="A29" s="13"/>
      <c r="D29" s="255"/>
      <c r="E29" s="256"/>
      <c r="F29" s="384"/>
      <c r="G29" s="385"/>
      <c r="H29" s="386"/>
      <c r="I29" s="24"/>
      <c r="J29" s="24"/>
      <c r="K29" s="24"/>
      <c r="L29" s="24"/>
      <c r="M29" s="24"/>
      <c r="N29" s="24"/>
      <c r="O29" s="24"/>
      <c r="P29" s="24"/>
      <c r="Q29" s="24"/>
      <c r="R29" s="24"/>
    </row>
    <row r="30" spans="1:18" ht="15.75" thickBot="1">
      <c r="A30" s="13"/>
      <c r="D30" s="253" t="s">
        <v>49</v>
      </c>
      <c r="E30" s="254"/>
      <c r="F30" s="142"/>
      <c r="G30" s="254" t="s">
        <v>50</v>
      </c>
      <c r="H30" s="257"/>
      <c r="I30" s="25"/>
      <c r="J30" s="25"/>
      <c r="K30" s="25"/>
      <c r="L30" s="25"/>
      <c r="M30" s="25"/>
      <c r="N30" s="25"/>
      <c r="O30" s="25"/>
      <c r="P30" s="25"/>
      <c r="Q30" s="25"/>
      <c r="R30" s="25"/>
    </row>
    <row r="31" spans="1:18" ht="15.75" thickBot="1">
      <c r="A31" s="13"/>
    </row>
    <row r="32" spans="1:18" ht="15.75" thickBot="1">
      <c r="A32" s="13"/>
      <c r="B32" s="387" t="s">
        <v>146</v>
      </c>
      <c r="C32" s="367"/>
      <c r="D32" s="367"/>
      <c r="E32" s="367"/>
      <c r="F32" s="367"/>
      <c r="G32" s="367"/>
      <c r="H32" s="368"/>
      <c r="I32" s="34"/>
      <c r="J32" s="34"/>
      <c r="K32" s="34"/>
      <c r="L32" s="34"/>
      <c r="M32" s="34"/>
      <c r="N32" s="34"/>
      <c r="O32" s="34"/>
      <c r="P32" s="34"/>
      <c r="Q32" s="34"/>
      <c r="R32" s="34"/>
    </row>
    <row r="33" spans="1:18" ht="42.75">
      <c r="A33" s="13"/>
      <c r="B33" s="14" t="s">
        <v>147</v>
      </c>
      <c r="C33" s="30" t="s">
        <v>148</v>
      </c>
      <c r="D33" s="15" t="s">
        <v>149</v>
      </c>
      <c r="E33" s="15" t="s">
        <v>150</v>
      </c>
      <c r="F33" s="15" t="s">
        <v>151</v>
      </c>
      <c r="G33" s="145" t="s">
        <v>152</v>
      </c>
      <c r="H33" s="145"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41"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4"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24" sqref="D24"/>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c r="B2" s="226" t="s">
        <v>121</v>
      </c>
      <c r="C2" s="226"/>
      <c r="D2" s="226"/>
      <c r="E2" s="226"/>
      <c r="F2" s="363"/>
      <c r="G2" s="363"/>
      <c r="H2" s="363"/>
      <c r="I2" s="363"/>
      <c r="J2" s="363"/>
      <c r="K2" s="363"/>
      <c r="L2" s="363"/>
      <c r="M2" s="363"/>
      <c r="N2" s="363"/>
      <c r="O2" s="363"/>
      <c r="P2" s="363"/>
      <c r="Q2" s="363"/>
      <c r="R2" s="363"/>
    </row>
    <row r="3" spans="1:19">
      <c r="B3" s="242" t="s">
        <v>1</v>
      </c>
      <c r="C3" s="242"/>
      <c r="D3" s="242"/>
      <c r="E3" s="242"/>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36" t="s">
        <v>123</v>
      </c>
      <c r="D9" s="5" t="s">
        <v>124</v>
      </c>
      <c r="F9" s="20"/>
      <c r="G9" s="7"/>
    </row>
    <row r="10" spans="1:19">
      <c r="C10" s="236"/>
      <c r="D10" s="5" t="s">
        <v>13</v>
      </c>
      <c r="F10" s="20"/>
    </row>
    <row r="11" spans="1:19">
      <c r="C11" s="2" t="s">
        <v>125</v>
      </c>
      <c r="D11" s="5" t="s">
        <v>161</v>
      </c>
      <c r="F11" s="20"/>
    </row>
    <row r="12" spans="1:19">
      <c r="C12" s="2"/>
      <c r="D12" s="5" t="s">
        <v>162</v>
      </c>
      <c r="F12" s="20"/>
    </row>
    <row r="13" spans="1:19">
      <c r="D13" s="29"/>
      <c r="E13" s="20"/>
      <c r="F13" s="20"/>
    </row>
    <row r="14" spans="1:19" ht="15.75" thickBot="1"/>
    <row r="15" spans="1:19" ht="15.75" thickBot="1">
      <c r="A15" s="364" t="s">
        <v>14</v>
      </c>
      <c r="B15" s="365"/>
      <c r="C15" s="365"/>
      <c r="D15" s="365"/>
      <c r="E15" s="365"/>
      <c r="F15" s="365"/>
      <c r="G15" s="365"/>
      <c r="H15" s="366" t="s">
        <v>127</v>
      </c>
      <c r="I15" s="367"/>
      <c r="J15" s="367"/>
      <c r="K15" s="367"/>
      <c r="L15" s="367"/>
      <c r="M15" s="367"/>
      <c r="N15" s="367"/>
      <c r="O15" s="367"/>
      <c r="P15" s="367"/>
      <c r="Q15" s="367"/>
      <c r="R15" s="368"/>
    </row>
    <row r="16" spans="1:19" ht="28.5" customHeight="1">
      <c r="A16" s="140" t="s">
        <v>17</v>
      </c>
      <c r="B16" s="140" t="s">
        <v>18</v>
      </c>
      <c r="C16" s="145" t="s">
        <v>19</v>
      </c>
      <c r="D16" s="140" t="s">
        <v>20</v>
      </c>
      <c r="E16" s="140" t="s">
        <v>128</v>
      </c>
      <c r="F16" s="140" t="s">
        <v>22</v>
      </c>
      <c r="G16" s="36" t="s">
        <v>23</v>
      </c>
      <c r="H16" s="354" t="s">
        <v>129</v>
      </c>
      <c r="I16" s="355"/>
      <c r="J16" s="355"/>
      <c r="K16" s="356"/>
      <c r="L16" s="140" t="s">
        <v>130</v>
      </c>
      <c r="M16" s="357" t="s">
        <v>131</v>
      </c>
      <c r="N16" s="359" t="s">
        <v>132</v>
      </c>
      <c r="O16" s="361" t="s">
        <v>133</v>
      </c>
      <c r="P16" s="362"/>
      <c r="Q16" s="354" t="s">
        <v>16</v>
      </c>
      <c r="R16" s="356"/>
    </row>
    <row r="17" spans="1:18" ht="30" customHeight="1">
      <c r="A17" s="240" t="s">
        <v>26</v>
      </c>
      <c r="B17" s="241">
        <v>0.3</v>
      </c>
      <c r="C17" s="227" t="s">
        <v>27</v>
      </c>
      <c r="D17" s="10" t="s">
        <v>28</v>
      </c>
      <c r="E17" s="227">
        <v>4</v>
      </c>
      <c r="F17" s="227" t="s">
        <v>29</v>
      </c>
      <c r="G17" s="233" t="s">
        <v>30</v>
      </c>
      <c r="H17" s="137" t="s">
        <v>134</v>
      </c>
      <c r="I17" s="137" t="s">
        <v>135</v>
      </c>
      <c r="J17" s="137" t="s">
        <v>136</v>
      </c>
      <c r="K17" s="137" t="s">
        <v>137</v>
      </c>
      <c r="L17" s="9" t="s">
        <v>138</v>
      </c>
      <c r="M17" s="358"/>
      <c r="N17" s="360"/>
      <c r="O17" s="22" t="s">
        <v>139</v>
      </c>
      <c r="P17" s="22" t="s">
        <v>116</v>
      </c>
      <c r="Q17" s="22" t="s">
        <v>24</v>
      </c>
      <c r="R17" s="138" t="s">
        <v>25</v>
      </c>
    </row>
    <row r="18" spans="1:18" ht="45" customHeight="1">
      <c r="A18" s="240"/>
      <c r="B18" s="240"/>
      <c r="C18" s="228"/>
      <c r="D18" s="11" t="s">
        <v>31</v>
      </c>
      <c r="E18" s="228"/>
      <c r="F18" s="228"/>
      <c r="G18" s="233"/>
      <c r="H18" s="375">
        <f>1/E17</f>
        <v>0.25</v>
      </c>
      <c r="I18" s="375">
        <f>+'Seguimiento 2'!I18:I20</f>
        <v>0.25</v>
      </c>
      <c r="J18" s="375">
        <f>2/E17</f>
        <v>0.5</v>
      </c>
      <c r="K18" s="375"/>
      <c r="L18" s="369">
        <f>+H18+I18+J18</f>
        <v>1</v>
      </c>
      <c r="M18" s="369">
        <f>4*B17/E17</f>
        <v>0.3</v>
      </c>
      <c r="N18" s="378" t="s">
        <v>140</v>
      </c>
      <c r="O18" s="378" t="s">
        <v>141</v>
      </c>
      <c r="P18" s="227" t="s">
        <v>142</v>
      </c>
      <c r="Q18" s="378" t="s">
        <v>143</v>
      </c>
      <c r="R18" s="227"/>
    </row>
    <row r="19" spans="1:18" ht="35.25" customHeight="1">
      <c r="A19" s="240"/>
      <c r="B19" s="240"/>
      <c r="C19" s="228"/>
      <c r="D19" s="11" t="s">
        <v>32</v>
      </c>
      <c r="E19" s="228"/>
      <c r="F19" s="228"/>
      <c r="G19" s="233"/>
      <c r="H19" s="376"/>
      <c r="I19" s="376"/>
      <c r="J19" s="376"/>
      <c r="K19" s="376"/>
      <c r="L19" s="370"/>
      <c r="M19" s="370"/>
      <c r="N19" s="379"/>
      <c r="O19" s="379"/>
      <c r="P19" s="228"/>
      <c r="Q19" s="379"/>
      <c r="R19" s="228"/>
    </row>
    <row r="20" spans="1:18" ht="39.75" customHeight="1">
      <c r="A20" s="240"/>
      <c r="B20" s="240"/>
      <c r="C20" s="229"/>
      <c r="D20" s="11" t="s">
        <v>33</v>
      </c>
      <c r="E20" s="229"/>
      <c r="F20" s="229"/>
      <c r="G20" s="233"/>
      <c r="H20" s="377"/>
      <c r="I20" s="377"/>
      <c r="J20" s="377"/>
      <c r="K20" s="377"/>
      <c r="L20" s="371"/>
      <c r="M20" s="371"/>
      <c r="N20" s="380"/>
      <c r="O20" s="380"/>
      <c r="P20" s="229"/>
      <c r="Q20" s="380"/>
      <c r="R20" s="229"/>
    </row>
    <row r="21" spans="1:18" ht="56.25" customHeight="1">
      <c r="A21" s="246" t="s">
        <v>34</v>
      </c>
      <c r="B21" s="230">
        <v>0.4</v>
      </c>
      <c r="C21" s="227" t="s">
        <v>35</v>
      </c>
      <c r="D21" s="11" t="s">
        <v>144</v>
      </c>
      <c r="E21" s="227">
        <v>20</v>
      </c>
      <c r="F21" s="227" t="s">
        <v>37</v>
      </c>
      <c r="G21" s="227" t="s">
        <v>145</v>
      </c>
      <c r="H21" s="375">
        <f>7/25</f>
        <v>0.28000000000000003</v>
      </c>
      <c r="I21" s="381">
        <f>+'Seguimiento 2'!I21:I23</f>
        <v>0.35</v>
      </c>
      <c r="J21" s="375">
        <f>5/E21</f>
        <v>0.25</v>
      </c>
      <c r="K21" s="227"/>
      <c r="L21" s="381">
        <f>+H21+I21+J21+K21</f>
        <v>0.88</v>
      </c>
      <c r="M21" s="381">
        <f>+L21*B21</f>
        <v>0.35200000000000004</v>
      </c>
      <c r="N21" s="227"/>
      <c r="O21" s="227"/>
      <c r="P21" s="227"/>
      <c r="Q21" s="227"/>
      <c r="R21" s="227"/>
    </row>
    <row r="22" spans="1:18" ht="47.25" customHeight="1">
      <c r="A22" s="247"/>
      <c r="B22" s="231"/>
      <c r="C22" s="228"/>
      <c r="D22" s="11" t="s">
        <v>39</v>
      </c>
      <c r="E22" s="228"/>
      <c r="F22" s="228"/>
      <c r="G22" s="228"/>
      <c r="H22" s="376"/>
      <c r="I22" s="228"/>
      <c r="J22" s="376"/>
      <c r="K22" s="228"/>
      <c r="L22" s="382"/>
      <c r="M22" s="382"/>
      <c r="N22" s="228"/>
      <c r="O22" s="228"/>
      <c r="P22" s="228"/>
      <c r="Q22" s="228"/>
      <c r="R22" s="228"/>
    </row>
    <row r="23" spans="1:18" ht="57" customHeight="1">
      <c r="A23" s="248"/>
      <c r="B23" s="232"/>
      <c r="C23" s="229"/>
      <c r="D23" s="11" t="s">
        <v>41</v>
      </c>
      <c r="E23" s="228"/>
      <c r="F23" s="229"/>
      <c r="G23" s="229"/>
      <c r="H23" s="377"/>
      <c r="I23" s="229"/>
      <c r="J23" s="377"/>
      <c r="K23" s="229"/>
      <c r="L23" s="383"/>
      <c r="M23" s="383"/>
      <c r="N23" s="229"/>
      <c r="O23" s="229"/>
      <c r="P23" s="229"/>
      <c r="Q23" s="229"/>
      <c r="R23" s="229"/>
    </row>
    <row r="24" spans="1:18" ht="55.5" customHeight="1">
      <c r="A24" s="246" t="s">
        <v>43</v>
      </c>
      <c r="B24" s="230">
        <v>0.3</v>
      </c>
      <c r="C24" s="227" t="s">
        <v>44</v>
      </c>
      <c r="D24" s="11" t="s">
        <v>45</v>
      </c>
      <c r="E24" s="227">
        <v>15</v>
      </c>
      <c r="F24" s="227" t="s">
        <v>29</v>
      </c>
      <c r="G24" s="227" t="s">
        <v>42</v>
      </c>
      <c r="H24" s="375">
        <f>3/30</f>
        <v>0.1</v>
      </c>
      <c r="I24" s="381">
        <f>+'Seguimiento 2'!I24:I26</f>
        <v>0.33333333333333331</v>
      </c>
      <c r="J24" s="375">
        <f>6/E24</f>
        <v>0.4</v>
      </c>
      <c r="K24" s="227"/>
      <c r="L24" s="381">
        <f>+H24+I24+J24+K24</f>
        <v>0.83333333333333337</v>
      </c>
      <c r="M24" s="381">
        <f>14*B24/E24</f>
        <v>0.28000000000000003</v>
      </c>
      <c r="N24" s="227"/>
      <c r="O24" s="227"/>
      <c r="P24" s="227"/>
      <c r="Q24" s="227"/>
      <c r="R24" s="227"/>
    </row>
    <row r="25" spans="1:18" ht="39.75" customHeight="1">
      <c r="A25" s="247"/>
      <c r="B25" s="231"/>
      <c r="C25" s="228"/>
      <c r="D25" s="11" t="s">
        <v>46</v>
      </c>
      <c r="E25" s="228"/>
      <c r="F25" s="228"/>
      <c r="G25" s="228"/>
      <c r="H25" s="376"/>
      <c r="I25" s="228"/>
      <c r="J25" s="376"/>
      <c r="K25" s="228"/>
      <c r="L25" s="382"/>
      <c r="M25" s="382"/>
      <c r="N25" s="228"/>
      <c r="O25" s="228"/>
      <c r="P25" s="228"/>
      <c r="Q25" s="228"/>
      <c r="R25" s="228"/>
    </row>
    <row r="26" spans="1:18" ht="39" customHeight="1">
      <c r="A26" s="248"/>
      <c r="B26" s="232"/>
      <c r="C26" s="229"/>
      <c r="D26" s="11" t="s">
        <v>47</v>
      </c>
      <c r="E26" s="229"/>
      <c r="F26" s="229"/>
      <c r="G26" s="229"/>
      <c r="H26" s="377"/>
      <c r="I26" s="229"/>
      <c r="J26" s="377"/>
      <c r="K26" s="229"/>
      <c r="L26" s="383"/>
      <c r="M26" s="383"/>
      <c r="N26" s="229"/>
      <c r="O26" s="229"/>
      <c r="P26" s="229"/>
      <c r="Q26" s="229"/>
      <c r="R26" s="229"/>
    </row>
    <row r="27" spans="1:18" ht="33.75" customHeight="1">
      <c r="A27" s="138" t="s">
        <v>48</v>
      </c>
      <c r="B27" s="139">
        <f>SUM(B17:B26)</f>
        <v>1</v>
      </c>
      <c r="C27" s="139"/>
      <c r="D27" s="5"/>
      <c r="E27" s="5"/>
      <c r="F27" s="5"/>
      <c r="G27" s="11"/>
      <c r="H27" s="139">
        <f>SUM(H18:H26)</f>
        <v>0.63</v>
      </c>
      <c r="I27" s="139">
        <f>SUM(I18:I26)</f>
        <v>0.93333333333333335</v>
      </c>
      <c r="J27" s="139">
        <f>SUM(J18:J26)</f>
        <v>1.1499999999999999</v>
      </c>
      <c r="K27" s="5"/>
      <c r="L27" s="23">
        <f>SUM(L18:L26)/3</f>
        <v>0.9044444444444445</v>
      </c>
      <c r="M27" s="23">
        <f>SUM(M18:M26)</f>
        <v>0.93200000000000005</v>
      </c>
      <c r="N27" s="5"/>
      <c r="O27" s="5"/>
      <c r="P27" s="5"/>
      <c r="Q27" s="5"/>
      <c r="R27" s="5"/>
    </row>
    <row r="28" spans="1:18" ht="29.25" customHeight="1" thickBot="1">
      <c r="A28" s="13"/>
    </row>
    <row r="29" spans="1:18" ht="20.25" customHeight="1">
      <c r="A29" s="13"/>
      <c r="D29" s="255"/>
      <c r="E29" s="256"/>
      <c r="F29" s="384"/>
      <c r="G29" s="385"/>
      <c r="H29" s="386"/>
      <c r="I29" s="24"/>
      <c r="J29" s="24"/>
      <c r="K29" s="24"/>
      <c r="L29" s="24"/>
      <c r="M29" s="24"/>
      <c r="N29" s="24"/>
      <c r="O29" s="24"/>
      <c r="P29" s="24"/>
      <c r="Q29" s="24"/>
      <c r="R29" s="24"/>
    </row>
    <row r="30" spans="1:18" ht="15.75" thickBot="1">
      <c r="A30" s="13"/>
      <c r="D30" s="253" t="s">
        <v>49</v>
      </c>
      <c r="E30" s="254"/>
      <c r="F30" s="142"/>
      <c r="G30" s="254" t="s">
        <v>50</v>
      </c>
      <c r="H30" s="257"/>
      <c r="I30" s="25"/>
      <c r="J30" s="25"/>
      <c r="K30" s="25"/>
      <c r="L30" s="25"/>
      <c r="M30" s="25"/>
      <c r="N30" s="25"/>
      <c r="O30" s="25"/>
      <c r="P30" s="25"/>
      <c r="Q30" s="25"/>
      <c r="R30" s="25"/>
    </row>
    <row r="31" spans="1:18" ht="15.75" thickBot="1">
      <c r="A31" s="13"/>
    </row>
    <row r="32" spans="1:18" ht="15.75" thickBot="1">
      <c r="A32" s="13"/>
      <c r="B32" s="387" t="s">
        <v>146</v>
      </c>
      <c r="C32" s="367"/>
      <c r="D32" s="367"/>
      <c r="E32" s="367"/>
      <c r="F32" s="367"/>
      <c r="G32" s="367"/>
      <c r="H32" s="368"/>
      <c r="I32" s="34"/>
      <c r="J32" s="34"/>
      <c r="K32" s="34"/>
      <c r="L32" s="34"/>
      <c r="M32" s="34"/>
      <c r="N32" s="34"/>
      <c r="O32" s="34"/>
      <c r="P32" s="34"/>
      <c r="Q32" s="34"/>
      <c r="R32" s="34"/>
    </row>
    <row r="33" spans="1:18" ht="42.75">
      <c r="A33" s="13"/>
      <c r="B33" s="14" t="s">
        <v>147</v>
      </c>
      <c r="C33" s="30" t="s">
        <v>148</v>
      </c>
      <c r="D33" s="15" t="s">
        <v>149</v>
      </c>
      <c r="E33" s="15" t="s">
        <v>150</v>
      </c>
      <c r="F33" s="15" t="s">
        <v>151</v>
      </c>
      <c r="G33" s="145" t="s">
        <v>152</v>
      </c>
      <c r="H33" s="145"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41"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S39"/>
  <sheetViews>
    <sheetView topLeftCell="E10" zoomScale="80" zoomScaleNormal="80" zoomScalePageLayoutView="80" workbookViewId="0">
      <selection activeCell="A15" sqref="A15:G15"/>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c r="B2" s="226" t="s">
        <v>121</v>
      </c>
      <c r="C2" s="226"/>
      <c r="D2" s="226"/>
      <c r="E2" s="226"/>
      <c r="F2" s="363"/>
      <c r="G2" s="363"/>
      <c r="H2" s="363"/>
      <c r="I2" s="363"/>
      <c r="J2" s="363"/>
      <c r="K2" s="363"/>
      <c r="L2" s="363"/>
      <c r="M2" s="363"/>
      <c r="N2" s="363"/>
      <c r="O2" s="363"/>
      <c r="P2" s="363"/>
      <c r="Q2" s="363"/>
      <c r="R2" s="363"/>
    </row>
    <row r="3" spans="1:19">
      <c r="B3" s="242" t="s">
        <v>1</v>
      </c>
      <c r="C3" s="242"/>
      <c r="D3" s="242"/>
      <c r="E3" s="242"/>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36" t="s">
        <v>123</v>
      </c>
      <c r="D9" s="5" t="s">
        <v>124</v>
      </c>
      <c r="F9" s="20"/>
      <c r="G9" s="7"/>
    </row>
    <row r="10" spans="1:19">
      <c r="C10" s="236"/>
      <c r="D10" s="5" t="s">
        <v>13</v>
      </c>
      <c r="F10" s="20"/>
    </row>
    <row r="11" spans="1:19">
      <c r="C11" s="2" t="s">
        <v>125</v>
      </c>
      <c r="D11" s="5" t="s">
        <v>163</v>
      </c>
      <c r="F11" s="20"/>
    </row>
    <row r="12" spans="1:19">
      <c r="C12" s="2"/>
      <c r="D12" s="5" t="s">
        <v>13</v>
      </c>
      <c r="F12" s="20"/>
    </row>
    <row r="13" spans="1:19">
      <c r="D13" s="29"/>
      <c r="E13" s="20"/>
      <c r="F13" s="20"/>
    </row>
    <row r="14" spans="1:19" ht="15.75" thickBot="1"/>
    <row r="15" spans="1:19" ht="15.75" thickBot="1">
      <c r="A15" s="364" t="s">
        <v>14</v>
      </c>
      <c r="B15" s="365"/>
      <c r="C15" s="365"/>
      <c r="D15" s="365"/>
      <c r="E15" s="365"/>
      <c r="F15" s="365"/>
      <c r="G15" s="365"/>
      <c r="H15" s="366" t="s">
        <v>127</v>
      </c>
      <c r="I15" s="367"/>
      <c r="J15" s="367"/>
      <c r="K15" s="367"/>
      <c r="L15" s="367"/>
      <c r="M15" s="367"/>
      <c r="N15" s="367"/>
      <c r="O15" s="367"/>
      <c r="P15" s="367"/>
      <c r="Q15" s="367"/>
      <c r="R15" s="368"/>
    </row>
    <row r="16" spans="1:19" ht="28.5" customHeight="1">
      <c r="A16" s="140" t="s">
        <v>17</v>
      </c>
      <c r="B16" s="140" t="s">
        <v>18</v>
      </c>
      <c r="C16" s="145" t="s">
        <v>19</v>
      </c>
      <c r="D16" s="140" t="s">
        <v>20</v>
      </c>
      <c r="E16" s="140" t="s">
        <v>128</v>
      </c>
      <c r="F16" s="140" t="s">
        <v>22</v>
      </c>
      <c r="G16" s="36" t="s">
        <v>23</v>
      </c>
      <c r="H16" s="354" t="s">
        <v>129</v>
      </c>
      <c r="I16" s="355"/>
      <c r="J16" s="355"/>
      <c r="K16" s="356"/>
      <c r="L16" s="140" t="s">
        <v>130</v>
      </c>
      <c r="M16" s="357" t="s">
        <v>131</v>
      </c>
      <c r="N16" s="359" t="s">
        <v>132</v>
      </c>
      <c r="O16" s="361" t="s">
        <v>133</v>
      </c>
      <c r="P16" s="362"/>
      <c r="Q16" s="354" t="s">
        <v>16</v>
      </c>
      <c r="R16" s="356"/>
    </row>
    <row r="17" spans="1:18" ht="30" customHeight="1">
      <c r="A17" s="240" t="s">
        <v>26</v>
      </c>
      <c r="B17" s="241">
        <v>0.3</v>
      </c>
      <c r="C17" s="227" t="s">
        <v>27</v>
      </c>
      <c r="D17" s="10" t="s">
        <v>28</v>
      </c>
      <c r="E17" s="227">
        <v>4</v>
      </c>
      <c r="F17" s="227" t="s">
        <v>29</v>
      </c>
      <c r="G17" s="233" t="s">
        <v>30</v>
      </c>
      <c r="H17" s="137" t="s">
        <v>134</v>
      </c>
      <c r="I17" s="137" t="s">
        <v>135</v>
      </c>
      <c r="J17" s="137" t="s">
        <v>136</v>
      </c>
      <c r="K17" s="137" t="s">
        <v>137</v>
      </c>
      <c r="L17" s="9" t="s">
        <v>138</v>
      </c>
      <c r="M17" s="358"/>
      <c r="N17" s="360"/>
      <c r="O17" s="22" t="s">
        <v>139</v>
      </c>
      <c r="P17" s="22" t="s">
        <v>116</v>
      </c>
      <c r="Q17" s="22" t="s">
        <v>24</v>
      </c>
      <c r="R17" s="138" t="s">
        <v>25</v>
      </c>
    </row>
    <row r="18" spans="1:18" ht="45" customHeight="1">
      <c r="A18" s="240"/>
      <c r="B18" s="240"/>
      <c r="C18" s="228"/>
      <c r="D18" s="11" t="s">
        <v>31</v>
      </c>
      <c r="E18" s="228"/>
      <c r="F18" s="228"/>
      <c r="G18" s="233"/>
      <c r="H18" s="375">
        <f>1/E17</f>
        <v>0.25</v>
      </c>
      <c r="I18" s="375">
        <f>+'Seguimiento 2'!I18:I20</f>
        <v>0.25</v>
      </c>
      <c r="J18" s="375">
        <f>+'Seguimiento 3'!J18:J20</f>
        <v>0.5</v>
      </c>
      <c r="K18" s="375">
        <v>0</v>
      </c>
      <c r="L18" s="369">
        <f>+H18+I18+J18+K18</f>
        <v>1</v>
      </c>
      <c r="M18" s="369">
        <f>4*B17/E17</f>
        <v>0.3</v>
      </c>
      <c r="N18" s="378" t="s">
        <v>140</v>
      </c>
      <c r="O18" s="378" t="s">
        <v>141</v>
      </c>
      <c r="P18" s="227" t="s">
        <v>142</v>
      </c>
      <c r="Q18" s="378" t="s">
        <v>143</v>
      </c>
      <c r="R18" s="227"/>
    </row>
    <row r="19" spans="1:18" ht="35.25" customHeight="1">
      <c r="A19" s="240"/>
      <c r="B19" s="240"/>
      <c r="C19" s="228"/>
      <c r="D19" s="11" t="s">
        <v>32</v>
      </c>
      <c r="E19" s="228"/>
      <c r="F19" s="228"/>
      <c r="G19" s="233"/>
      <c r="H19" s="376"/>
      <c r="I19" s="376"/>
      <c r="J19" s="376"/>
      <c r="K19" s="376"/>
      <c r="L19" s="370"/>
      <c r="M19" s="370"/>
      <c r="N19" s="379"/>
      <c r="O19" s="379"/>
      <c r="P19" s="228"/>
      <c r="Q19" s="379"/>
      <c r="R19" s="228"/>
    </row>
    <row r="20" spans="1:18" ht="39.75" customHeight="1">
      <c r="A20" s="240"/>
      <c r="B20" s="240"/>
      <c r="C20" s="229"/>
      <c r="D20" s="11" t="s">
        <v>33</v>
      </c>
      <c r="E20" s="229"/>
      <c r="F20" s="229"/>
      <c r="G20" s="233"/>
      <c r="H20" s="377"/>
      <c r="I20" s="377"/>
      <c r="J20" s="377"/>
      <c r="K20" s="377"/>
      <c r="L20" s="371"/>
      <c r="M20" s="371"/>
      <c r="N20" s="380"/>
      <c r="O20" s="380"/>
      <c r="P20" s="229"/>
      <c r="Q20" s="380"/>
      <c r="R20" s="229"/>
    </row>
    <row r="21" spans="1:18" ht="56.25" customHeight="1">
      <c r="A21" s="246" t="s">
        <v>34</v>
      </c>
      <c r="B21" s="230">
        <v>0.4</v>
      </c>
      <c r="C21" s="227" t="s">
        <v>35</v>
      </c>
      <c r="D21" s="11" t="s">
        <v>144</v>
      </c>
      <c r="E21" s="227">
        <v>20</v>
      </c>
      <c r="F21" s="227" t="s">
        <v>37</v>
      </c>
      <c r="G21" s="227" t="s">
        <v>145</v>
      </c>
      <c r="H21" s="375">
        <f>7/25</f>
        <v>0.28000000000000003</v>
      </c>
      <c r="I21" s="381">
        <f>+'Seguimiento 2'!I21:I23</f>
        <v>0.35</v>
      </c>
      <c r="J21" s="381">
        <f>+'Seguimiento 3'!J21:J23</f>
        <v>0.25</v>
      </c>
      <c r="K21" s="375">
        <f>8/E21</f>
        <v>0.4</v>
      </c>
      <c r="L21" s="381">
        <f>+H21+I21+J21+K21</f>
        <v>1.28</v>
      </c>
      <c r="M21" s="381">
        <f>22*B21/E21</f>
        <v>0.44000000000000006</v>
      </c>
      <c r="N21" s="227"/>
      <c r="O21" s="227"/>
      <c r="P21" s="227"/>
      <c r="Q21" s="227"/>
      <c r="R21" s="250"/>
    </row>
    <row r="22" spans="1:18" ht="47.25" customHeight="1">
      <c r="A22" s="247"/>
      <c r="B22" s="231"/>
      <c r="C22" s="228"/>
      <c r="D22" s="11" t="s">
        <v>39</v>
      </c>
      <c r="E22" s="228"/>
      <c r="F22" s="228"/>
      <c r="G22" s="228"/>
      <c r="H22" s="376"/>
      <c r="I22" s="228"/>
      <c r="J22" s="228"/>
      <c r="K22" s="376"/>
      <c r="L22" s="382"/>
      <c r="M22" s="382"/>
      <c r="N22" s="228"/>
      <c r="O22" s="228"/>
      <c r="P22" s="228"/>
      <c r="Q22" s="228"/>
      <c r="R22" s="251"/>
    </row>
    <row r="23" spans="1:18" ht="57" customHeight="1">
      <c r="A23" s="248"/>
      <c r="B23" s="232"/>
      <c r="C23" s="229"/>
      <c r="D23" s="11" t="s">
        <v>41</v>
      </c>
      <c r="E23" s="228"/>
      <c r="F23" s="229"/>
      <c r="G23" s="229"/>
      <c r="H23" s="377"/>
      <c r="I23" s="229"/>
      <c r="J23" s="229"/>
      <c r="K23" s="377"/>
      <c r="L23" s="383"/>
      <c r="M23" s="383"/>
      <c r="N23" s="229"/>
      <c r="O23" s="229"/>
      <c r="P23" s="229"/>
      <c r="Q23" s="229"/>
      <c r="R23" s="252"/>
    </row>
    <row r="24" spans="1:18" ht="55.5" customHeight="1">
      <c r="A24" s="246" t="s">
        <v>43</v>
      </c>
      <c r="B24" s="230">
        <v>0.3</v>
      </c>
      <c r="C24" s="227" t="s">
        <v>44</v>
      </c>
      <c r="D24" s="11" t="s">
        <v>45</v>
      </c>
      <c r="E24" s="227">
        <v>15</v>
      </c>
      <c r="F24" s="227" t="s">
        <v>29</v>
      </c>
      <c r="G24" s="227" t="s">
        <v>42</v>
      </c>
      <c r="H24" s="375">
        <f>3/30</f>
        <v>0.1</v>
      </c>
      <c r="I24" s="381">
        <f>+'Seguimiento 2'!I24:I26</f>
        <v>0.33333333333333331</v>
      </c>
      <c r="J24" s="381">
        <f>+'Seguimiento 3'!J24:J26</f>
        <v>0.4</v>
      </c>
      <c r="K24" s="375">
        <f>1/E24</f>
        <v>6.6666666666666666E-2</v>
      </c>
      <c r="L24" s="381">
        <f>+H24+I24+J24+K24</f>
        <v>0.9</v>
      </c>
      <c r="M24" s="381">
        <f>15*B24/E24</f>
        <v>0.3</v>
      </c>
      <c r="N24" s="227"/>
      <c r="O24" s="227"/>
      <c r="P24" s="227"/>
      <c r="Q24" s="227"/>
      <c r="R24" s="227"/>
    </row>
    <row r="25" spans="1:18" ht="39.75" customHeight="1">
      <c r="A25" s="247"/>
      <c r="B25" s="231"/>
      <c r="C25" s="228"/>
      <c r="D25" s="11" t="s">
        <v>46</v>
      </c>
      <c r="E25" s="228"/>
      <c r="F25" s="228"/>
      <c r="G25" s="228"/>
      <c r="H25" s="376"/>
      <c r="I25" s="228"/>
      <c r="J25" s="228"/>
      <c r="K25" s="376"/>
      <c r="L25" s="382"/>
      <c r="M25" s="382"/>
      <c r="N25" s="228"/>
      <c r="O25" s="228"/>
      <c r="P25" s="228"/>
      <c r="Q25" s="228"/>
      <c r="R25" s="228"/>
    </row>
    <row r="26" spans="1:18" ht="39" customHeight="1">
      <c r="A26" s="248"/>
      <c r="B26" s="232"/>
      <c r="C26" s="229"/>
      <c r="D26" s="11" t="s">
        <v>47</v>
      </c>
      <c r="E26" s="229"/>
      <c r="F26" s="229"/>
      <c r="G26" s="229"/>
      <c r="H26" s="377"/>
      <c r="I26" s="229"/>
      <c r="J26" s="229"/>
      <c r="K26" s="377"/>
      <c r="L26" s="383"/>
      <c r="M26" s="383"/>
      <c r="N26" s="229"/>
      <c r="O26" s="229"/>
      <c r="P26" s="229"/>
      <c r="Q26" s="229"/>
      <c r="R26" s="229"/>
    </row>
    <row r="27" spans="1:18" ht="33.75" customHeight="1">
      <c r="A27" s="138" t="s">
        <v>48</v>
      </c>
      <c r="B27" s="139">
        <f>SUM(B17:B26)</f>
        <v>1</v>
      </c>
      <c r="C27" s="139"/>
      <c r="D27" s="5"/>
      <c r="E27" s="5"/>
      <c r="F27" s="5"/>
      <c r="G27" s="11"/>
      <c r="H27" s="139">
        <f>SUM(H18:H26)</f>
        <v>0.63</v>
      </c>
      <c r="I27" s="139">
        <f>SUM(I18:I26)</f>
        <v>0.93333333333333335</v>
      </c>
      <c r="J27" s="139">
        <f>SUM(J18:J26)</f>
        <v>1.1499999999999999</v>
      </c>
      <c r="K27" s="139">
        <f>SUM(K18:K26)</f>
        <v>0.46666666666666667</v>
      </c>
      <c r="L27" s="23">
        <f>SUM(L18:L26)/3</f>
        <v>1.06</v>
      </c>
      <c r="M27" s="23">
        <f>SUM(M18:M26)</f>
        <v>1.04</v>
      </c>
      <c r="N27" s="5"/>
      <c r="O27" s="5"/>
      <c r="P27" s="5"/>
      <c r="Q27" s="5"/>
      <c r="R27" s="5"/>
    </row>
    <row r="28" spans="1:18" ht="29.25" customHeight="1" thickBot="1">
      <c r="A28" s="13"/>
    </row>
    <row r="29" spans="1:18" ht="20.25" customHeight="1">
      <c r="A29" s="13"/>
      <c r="D29" s="255"/>
      <c r="E29" s="256"/>
      <c r="F29" s="384"/>
      <c r="G29" s="385"/>
      <c r="H29" s="386"/>
      <c r="I29" s="24"/>
      <c r="J29" s="24"/>
      <c r="K29" s="24"/>
      <c r="L29" s="24"/>
      <c r="M29" s="24"/>
      <c r="N29" s="24"/>
      <c r="O29" s="24"/>
      <c r="P29" s="24"/>
      <c r="Q29" s="24"/>
      <c r="R29" s="24"/>
    </row>
    <row r="30" spans="1:18" ht="15.75" thickBot="1">
      <c r="A30" s="13"/>
      <c r="D30" s="253" t="s">
        <v>49</v>
      </c>
      <c r="E30" s="254"/>
      <c r="F30" s="142"/>
      <c r="G30" s="254" t="s">
        <v>50</v>
      </c>
      <c r="H30" s="257"/>
      <c r="I30" s="25"/>
      <c r="J30" s="25"/>
      <c r="K30" s="25"/>
      <c r="L30" s="25"/>
      <c r="M30" s="25"/>
      <c r="N30" s="25"/>
      <c r="O30" s="25"/>
      <c r="P30" s="25"/>
      <c r="Q30" s="25"/>
      <c r="R30" s="25"/>
    </row>
    <row r="31" spans="1:18" ht="15.75" thickBot="1">
      <c r="A31" s="13"/>
    </row>
    <row r="32" spans="1:18" ht="15.75" thickBot="1">
      <c r="A32" s="13"/>
      <c r="B32" s="387" t="s">
        <v>146</v>
      </c>
      <c r="C32" s="367"/>
      <c r="D32" s="367"/>
      <c r="E32" s="367"/>
      <c r="F32" s="367"/>
      <c r="G32" s="367"/>
      <c r="H32" s="368"/>
      <c r="I32" s="34"/>
      <c r="J32" s="34"/>
      <c r="K32" s="34"/>
      <c r="L32" s="34"/>
      <c r="M32" s="34"/>
      <c r="N32" s="34"/>
      <c r="O32" s="34"/>
      <c r="P32" s="34"/>
      <c r="Q32" s="34"/>
      <c r="R32" s="34"/>
    </row>
    <row r="33" spans="1:18" ht="42.75">
      <c r="A33" s="13"/>
      <c r="B33" s="14" t="s">
        <v>147</v>
      </c>
      <c r="C33" s="30" t="s">
        <v>148</v>
      </c>
      <c r="D33" s="15" t="s">
        <v>149</v>
      </c>
      <c r="E33" s="15" t="s">
        <v>150</v>
      </c>
      <c r="F33" s="15" t="s">
        <v>151</v>
      </c>
      <c r="G33" s="145" t="s">
        <v>152</v>
      </c>
      <c r="H33" s="145"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41"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2:M18"/>
  <sheetViews>
    <sheetView zoomScale="80" zoomScaleNormal="80" zoomScalePageLayoutView="80" workbookViewId="0">
      <selection activeCell="N13" sqref="N13"/>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c r="B2" s="226" t="s">
        <v>121</v>
      </c>
      <c r="C2" s="226"/>
      <c r="D2" s="226"/>
      <c r="E2" s="226"/>
      <c r="F2" s="363"/>
      <c r="G2" s="363"/>
      <c r="H2" s="363"/>
      <c r="I2" s="363"/>
      <c r="J2" s="363"/>
      <c r="K2" s="363"/>
      <c r="L2" s="363"/>
      <c r="M2" s="363"/>
    </row>
    <row r="3" spans="1:13" ht="15.75" thickBot="1"/>
    <row r="4" spans="1:13" ht="15.75" thickBot="1">
      <c r="A4" s="364" t="s">
        <v>14</v>
      </c>
      <c r="B4" s="365"/>
      <c r="C4" s="365"/>
      <c r="D4" s="365"/>
      <c r="E4" s="365"/>
      <c r="F4" s="365"/>
      <c r="G4" s="365"/>
      <c r="H4" s="366" t="s">
        <v>127</v>
      </c>
      <c r="I4" s="367"/>
      <c r="J4" s="367"/>
      <c r="K4" s="367"/>
      <c r="L4" s="367"/>
      <c r="M4" s="367"/>
    </row>
    <row r="5" spans="1:13" ht="28.5" customHeight="1">
      <c r="A5" s="140" t="s">
        <v>17</v>
      </c>
      <c r="B5" s="140" t="s">
        <v>18</v>
      </c>
      <c r="C5" s="145" t="s">
        <v>19</v>
      </c>
      <c r="D5" s="140" t="s">
        <v>20</v>
      </c>
      <c r="E5" s="140" t="s">
        <v>128</v>
      </c>
      <c r="F5" s="140" t="s">
        <v>22</v>
      </c>
      <c r="G5" s="36" t="s">
        <v>23</v>
      </c>
      <c r="H5" s="354" t="s">
        <v>129</v>
      </c>
      <c r="I5" s="355"/>
      <c r="J5" s="355"/>
      <c r="K5" s="356"/>
      <c r="L5" s="140" t="s">
        <v>130</v>
      </c>
      <c r="M5" s="357" t="s">
        <v>131</v>
      </c>
    </row>
    <row r="6" spans="1:13" ht="30" customHeight="1">
      <c r="A6" s="240" t="s">
        <v>26</v>
      </c>
      <c r="B6" s="241">
        <v>0.3</v>
      </c>
      <c r="C6" s="227" t="s">
        <v>27</v>
      </c>
      <c r="D6" s="10" t="s">
        <v>28</v>
      </c>
      <c r="E6" s="227">
        <v>4</v>
      </c>
      <c r="F6" s="227" t="s">
        <v>29</v>
      </c>
      <c r="G6" s="233" t="s">
        <v>30</v>
      </c>
      <c r="H6" s="137" t="s">
        <v>134</v>
      </c>
      <c r="I6" s="137" t="s">
        <v>135</v>
      </c>
      <c r="J6" s="137" t="s">
        <v>136</v>
      </c>
      <c r="K6" s="137" t="s">
        <v>137</v>
      </c>
      <c r="L6" s="9" t="s">
        <v>138</v>
      </c>
      <c r="M6" s="358"/>
    </row>
    <row r="7" spans="1:13" ht="45" customHeight="1">
      <c r="A7" s="240"/>
      <c r="B7" s="240"/>
      <c r="C7" s="228"/>
      <c r="D7" s="11" t="s">
        <v>31</v>
      </c>
      <c r="E7" s="228"/>
      <c r="F7" s="228"/>
      <c r="G7" s="233"/>
      <c r="H7" s="375">
        <f>1/E6</f>
        <v>0.25</v>
      </c>
      <c r="I7" s="375">
        <v>0.25</v>
      </c>
      <c r="J7" s="375">
        <v>0.5</v>
      </c>
      <c r="K7" s="375">
        <v>0</v>
      </c>
      <c r="L7" s="369">
        <f>+H7+I7+J7+K7</f>
        <v>1</v>
      </c>
      <c r="M7" s="369">
        <f>4*B6/E6</f>
        <v>0.3</v>
      </c>
    </row>
    <row r="8" spans="1:13" ht="35.25" customHeight="1">
      <c r="A8" s="240"/>
      <c r="B8" s="240"/>
      <c r="C8" s="228"/>
      <c r="D8" s="11" t="s">
        <v>32</v>
      </c>
      <c r="E8" s="228"/>
      <c r="F8" s="228"/>
      <c r="G8" s="233"/>
      <c r="H8" s="376"/>
      <c r="I8" s="376"/>
      <c r="J8" s="376"/>
      <c r="K8" s="376"/>
      <c r="L8" s="370"/>
      <c r="M8" s="370"/>
    </row>
    <row r="9" spans="1:13" ht="39.75" customHeight="1">
      <c r="A9" s="240"/>
      <c r="B9" s="240"/>
      <c r="C9" s="229"/>
      <c r="D9" s="11" t="s">
        <v>33</v>
      </c>
      <c r="E9" s="229"/>
      <c r="F9" s="229"/>
      <c r="G9" s="233"/>
      <c r="H9" s="377"/>
      <c r="I9" s="377"/>
      <c r="J9" s="377"/>
      <c r="K9" s="377"/>
      <c r="L9" s="371"/>
      <c r="M9" s="371"/>
    </row>
    <row r="10" spans="1:13" ht="56.25" customHeight="1">
      <c r="A10" s="246" t="s">
        <v>34</v>
      </c>
      <c r="B10" s="230">
        <v>0.4</v>
      </c>
      <c r="C10" s="227" t="s">
        <v>35</v>
      </c>
      <c r="D10" s="11" t="s">
        <v>144</v>
      </c>
      <c r="E10" s="227">
        <v>20</v>
      </c>
      <c r="F10" s="227" t="s">
        <v>37</v>
      </c>
      <c r="G10" s="227" t="s">
        <v>145</v>
      </c>
      <c r="H10" s="375">
        <f>7/25</f>
        <v>0.28000000000000003</v>
      </c>
      <c r="I10" s="381">
        <v>0.35</v>
      </c>
      <c r="J10" s="381">
        <v>0.25</v>
      </c>
      <c r="K10" s="375">
        <f>8/E10</f>
        <v>0.4</v>
      </c>
      <c r="L10" s="381">
        <f>+H10+I10+J10+K10</f>
        <v>1.28</v>
      </c>
      <c r="M10" s="381">
        <f>22*B10/E10</f>
        <v>0.44000000000000006</v>
      </c>
    </row>
    <row r="11" spans="1:13" ht="47.25" customHeight="1">
      <c r="A11" s="247"/>
      <c r="B11" s="231"/>
      <c r="C11" s="228"/>
      <c r="D11" s="11" t="s">
        <v>39</v>
      </c>
      <c r="E11" s="228"/>
      <c r="F11" s="228"/>
      <c r="G11" s="228"/>
      <c r="H11" s="376"/>
      <c r="I11" s="228"/>
      <c r="J11" s="228"/>
      <c r="K11" s="376"/>
      <c r="L11" s="382"/>
      <c r="M11" s="382"/>
    </row>
    <row r="12" spans="1:13" ht="57" customHeight="1">
      <c r="A12" s="248"/>
      <c r="B12" s="232"/>
      <c r="C12" s="229"/>
      <c r="D12" s="11" t="s">
        <v>41</v>
      </c>
      <c r="E12" s="228"/>
      <c r="F12" s="229"/>
      <c r="G12" s="229"/>
      <c r="H12" s="377"/>
      <c r="I12" s="229"/>
      <c r="J12" s="229"/>
      <c r="K12" s="377"/>
      <c r="L12" s="383"/>
      <c r="M12" s="383"/>
    </row>
    <row r="13" spans="1:13" ht="55.5" customHeight="1">
      <c r="A13" s="246" t="s">
        <v>43</v>
      </c>
      <c r="B13" s="230">
        <v>0.3</v>
      </c>
      <c r="C13" s="227" t="s">
        <v>44</v>
      </c>
      <c r="D13" s="11" t="s">
        <v>45</v>
      </c>
      <c r="E13" s="227">
        <v>15</v>
      </c>
      <c r="F13" s="227" t="s">
        <v>29</v>
      </c>
      <c r="G13" s="227" t="s">
        <v>42</v>
      </c>
      <c r="H13" s="375">
        <f>3/30</f>
        <v>0.1</v>
      </c>
      <c r="I13" s="381">
        <v>0.33</v>
      </c>
      <c r="J13" s="381">
        <v>0.4</v>
      </c>
      <c r="K13" s="375">
        <f>1/E13</f>
        <v>6.6666666666666666E-2</v>
      </c>
      <c r="L13" s="381">
        <f>+H13+I13+J13+K13</f>
        <v>0.89666666666666672</v>
      </c>
      <c r="M13" s="381">
        <f>15*B13/E13</f>
        <v>0.3</v>
      </c>
    </row>
    <row r="14" spans="1:13" ht="39.75" customHeight="1">
      <c r="A14" s="247"/>
      <c r="B14" s="231"/>
      <c r="C14" s="228"/>
      <c r="D14" s="11" t="s">
        <v>46</v>
      </c>
      <c r="E14" s="228"/>
      <c r="F14" s="228"/>
      <c r="G14" s="228"/>
      <c r="H14" s="376"/>
      <c r="I14" s="228"/>
      <c r="J14" s="228"/>
      <c r="K14" s="376"/>
      <c r="L14" s="382"/>
      <c r="M14" s="382"/>
    </row>
    <row r="15" spans="1:13" ht="39" customHeight="1">
      <c r="A15" s="248"/>
      <c r="B15" s="232"/>
      <c r="C15" s="229"/>
      <c r="D15" s="11" t="s">
        <v>47</v>
      </c>
      <c r="E15" s="229"/>
      <c r="F15" s="229"/>
      <c r="G15" s="229"/>
      <c r="H15" s="377"/>
      <c r="I15" s="229"/>
      <c r="J15" s="229"/>
      <c r="K15" s="377"/>
      <c r="L15" s="383"/>
      <c r="M15" s="383"/>
    </row>
    <row r="16" spans="1:13" ht="33.75" customHeight="1">
      <c r="A16" s="138" t="s">
        <v>48</v>
      </c>
      <c r="B16" s="139">
        <f>SUM(B6:B15)</f>
        <v>1</v>
      </c>
      <c r="C16" s="139"/>
      <c r="D16" s="5"/>
      <c r="E16" s="5"/>
      <c r="F16" s="5"/>
      <c r="G16" s="11"/>
      <c r="H16" s="139">
        <f>SUM(H7:H15)</f>
        <v>0.63</v>
      </c>
      <c r="I16" s="139">
        <f>SUM(I7:I15)</f>
        <v>0.92999999999999994</v>
      </c>
      <c r="J16" s="139">
        <f>SUM(J7:J15)</f>
        <v>1.1499999999999999</v>
      </c>
      <c r="K16" s="139">
        <f>SUM(K7:K15)</f>
        <v>0.46666666666666667</v>
      </c>
      <c r="L16" s="23">
        <f>SUM(L7:L15)/3</f>
        <v>1.058888888888889</v>
      </c>
      <c r="M16" s="23">
        <f>SUM(M7:M15)</f>
        <v>1.04</v>
      </c>
    </row>
    <row r="17" spans="1:13" ht="29.25" customHeight="1">
      <c r="A17" s="13"/>
    </row>
    <row r="18" spans="1:13">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row r="2" spans="2:9" ht="15.75" hidden="1" thickBot="1"/>
    <row r="3" spans="2:9" ht="38.25" customHeight="1" thickBot="1">
      <c r="B3" s="399" t="s">
        <v>164</v>
      </c>
      <c r="C3" s="400"/>
      <c r="D3" s="400"/>
      <c r="E3" s="400"/>
      <c r="F3" s="400"/>
      <c r="G3" s="400"/>
      <c r="H3" s="400"/>
      <c r="I3" s="401"/>
    </row>
    <row r="4" spans="2:9" ht="15.75" thickBot="1">
      <c r="B4" s="397" t="s">
        <v>165</v>
      </c>
      <c r="C4" s="393"/>
      <c r="D4" s="393"/>
      <c r="E4" s="402" t="s">
        <v>166</v>
      </c>
      <c r="F4" s="403"/>
      <c r="G4" s="404"/>
      <c r="H4" s="393" t="s">
        <v>167</v>
      </c>
      <c r="I4" s="394"/>
    </row>
    <row r="5" spans="2:9" ht="15.75" thickBot="1">
      <c r="B5" s="398"/>
      <c r="C5" s="395"/>
      <c r="D5" s="395"/>
      <c r="E5" s="59">
        <v>1</v>
      </c>
      <c r="F5" s="60">
        <v>2</v>
      </c>
      <c r="G5" s="60">
        <v>3</v>
      </c>
      <c r="H5" s="395"/>
      <c r="I5" s="396"/>
    </row>
    <row r="6" spans="2:9" ht="30.75" customHeight="1">
      <c r="B6" s="55">
        <v>1</v>
      </c>
      <c r="C6" s="408" t="s">
        <v>168</v>
      </c>
      <c r="D6" s="408"/>
      <c r="E6" s="61"/>
      <c r="F6" s="61"/>
      <c r="G6" s="61"/>
      <c r="H6" s="405"/>
      <c r="I6" s="406"/>
    </row>
    <row r="7" spans="2:9" ht="39" customHeight="1">
      <c r="B7" s="54">
        <v>2</v>
      </c>
      <c r="C7" s="392" t="s">
        <v>169</v>
      </c>
      <c r="D7" s="392"/>
      <c r="E7" s="50"/>
      <c r="F7" s="50"/>
      <c r="G7" s="50"/>
      <c r="H7" s="390"/>
      <c r="I7" s="391"/>
    </row>
    <row r="8" spans="2:9" ht="30" customHeight="1">
      <c r="B8" s="54">
        <v>3</v>
      </c>
      <c r="C8" s="392" t="s">
        <v>170</v>
      </c>
      <c r="D8" s="392"/>
      <c r="E8" s="50"/>
      <c r="F8" s="50"/>
      <c r="G8" s="50"/>
      <c r="H8" s="390"/>
      <c r="I8" s="391"/>
    </row>
    <row r="9" spans="2:9" ht="34.5" customHeight="1">
      <c r="B9" s="54">
        <v>4</v>
      </c>
      <c r="C9" s="392" t="s">
        <v>171</v>
      </c>
      <c r="D9" s="392"/>
      <c r="E9" s="50"/>
      <c r="F9" s="50"/>
      <c r="G9" s="50"/>
      <c r="H9" s="390"/>
      <c r="I9" s="391"/>
    </row>
    <row r="10" spans="2:9" ht="30.75" customHeight="1">
      <c r="B10" s="54">
        <v>5</v>
      </c>
      <c r="C10" s="392" t="s">
        <v>172</v>
      </c>
      <c r="D10" s="392"/>
      <c r="E10" s="50"/>
      <c r="F10" s="50"/>
      <c r="G10" s="50"/>
      <c r="H10" s="390"/>
      <c r="I10" s="391"/>
    </row>
    <row r="11" spans="2:9" ht="33.75" customHeight="1">
      <c r="B11" s="54">
        <v>6</v>
      </c>
      <c r="C11" s="392" t="s">
        <v>173</v>
      </c>
      <c r="D11" s="392"/>
      <c r="E11" s="50"/>
      <c r="F11" s="50"/>
      <c r="G11" s="50"/>
      <c r="H11" s="390"/>
      <c r="I11" s="391"/>
    </row>
    <row r="12" spans="2:9" ht="25.5" customHeight="1">
      <c r="B12" s="54">
        <v>7</v>
      </c>
      <c r="C12" s="392" t="s">
        <v>174</v>
      </c>
      <c r="D12" s="392"/>
      <c r="E12" s="51"/>
      <c r="F12" s="51"/>
      <c r="G12" s="51"/>
      <c r="H12" s="388"/>
      <c r="I12" s="389"/>
    </row>
    <row r="13" spans="2:9" ht="46.5" customHeight="1">
      <c r="B13" s="54">
        <v>8</v>
      </c>
      <c r="C13" s="392" t="s">
        <v>175</v>
      </c>
      <c r="D13" s="392"/>
      <c r="E13" s="51"/>
      <c r="F13" s="51"/>
      <c r="G13" s="51"/>
      <c r="H13" s="388"/>
      <c r="I13" s="389"/>
    </row>
    <row r="14" spans="2:9" ht="30.75" customHeight="1">
      <c r="B14" s="54">
        <v>9</v>
      </c>
      <c r="C14" s="392" t="s">
        <v>176</v>
      </c>
      <c r="D14" s="392"/>
      <c r="E14" s="51"/>
      <c r="F14" s="51"/>
      <c r="G14" s="51"/>
      <c r="H14" s="388"/>
      <c r="I14" s="389"/>
    </row>
    <row r="15" spans="2:9">
      <c r="B15" s="54">
        <v>10</v>
      </c>
      <c r="C15" s="392"/>
      <c r="D15" s="392"/>
      <c r="E15" s="51"/>
      <c r="F15" s="51"/>
      <c r="G15" s="51"/>
      <c r="H15" s="388"/>
      <c r="I15" s="389"/>
    </row>
    <row r="16" spans="2:9">
      <c r="B16" s="54">
        <v>11</v>
      </c>
      <c r="C16" s="392"/>
      <c r="D16" s="392"/>
      <c r="E16" s="51"/>
      <c r="F16" s="51"/>
      <c r="G16" s="51"/>
      <c r="H16" s="388"/>
      <c r="I16" s="389"/>
    </row>
    <row r="17" spans="2:9">
      <c r="B17" s="54">
        <v>12</v>
      </c>
      <c r="C17" s="392"/>
      <c r="D17" s="392"/>
      <c r="E17" s="51"/>
      <c r="F17" s="51"/>
      <c r="G17" s="51"/>
      <c r="H17" s="388"/>
      <c r="I17" s="389"/>
    </row>
    <row r="18" spans="2:9" ht="15.75" thickBot="1"/>
    <row r="19" spans="2:9" ht="11.25" customHeight="1" thickBot="1">
      <c r="B19" s="407" t="s">
        <v>177</v>
      </c>
      <c r="C19" s="407"/>
      <c r="D19" s="407"/>
      <c r="E19" s="407"/>
      <c r="F19" s="407"/>
      <c r="G19" s="407"/>
      <c r="H19" s="407"/>
      <c r="I19" s="407"/>
    </row>
    <row r="20" spans="2:9" ht="6.75" customHeight="1" thickBot="1">
      <c r="B20" s="407"/>
      <c r="C20" s="407"/>
      <c r="D20" s="407"/>
      <c r="E20" s="407"/>
      <c r="F20" s="407"/>
      <c r="G20" s="407"/>
      <c r="H20" s="407"/>
      <c r="I20" s="407"/>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MANUAL ANEX 1</vt:lpstr>
      <vt:lpstr>MANUAL ANEX 2</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 ANEX 1'!Área_de_impresión</vt:lpstr>
      <vt:lpstr>'MANUAL ANEX 2'!Área_de_impresión</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43079638</cp:lastModifiedBy>
  <cp:revision/>
  <cp:lastPrinted>2019-02-07T19:30:08Z</cp:lastPrinted>
  <dcterms:created xsi:type="dcterms:W3CDTF">2014-03-17T17:12:16Z</dcterms:created>
  <dcterms:modified xsi:type="dcterms:W3CDTF">2023-06-07T19:15:14Z</dcterms:modified>
</cp:coreProperties>
</file>