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autoCompressPictures="0" defaultThemeVersion="124226"/>
  <mc:AlternateContent xmlns:mc="http://schemas.openxmlformats.org/markup-compatibility/2006">
    <mc:Choice Requires="x15">
      <x15ac:absPath xmlns:x15ac="http://schemas.microsoft.com/office/spreadsheetml/2010/11/ac" url="\\192.168.2.6\Publica\JHONY ALEXANDER ZAPATA ZAPATA\ACUERDOS DE GESTIÓN 2022\"/>
    </mc:Choice>
  </mc:AlternateContent>
  <xr:revisionPtr revIDLastSave="0" documentId="13_ncr:1_{9B9CF8B2-BC4C-4477-96D0-7B2C312BAC29}" xr6:coauthVersionLast="47" xr6:coauthVersionMax="47" xr10:uidLastSave="{00000000-0000-0000-0000-000000000000}"/>
  <bookViews>
    <workbookView xWindow="-120" yWindow="-120" windowWidth="20730" windowHeight="11040" tabRatio="712" firstSheet="1" activeTab="3" xr2:uid="{00000000-000D-0000-FFFF-FFFF00000000}"/>
  </bookViews>
  <sheets>
    <sheet name="Concertacion " sheetId="1" state="hidden" r:id="rId1"/>
    <sheet name="MANUAL ANEX 1" sheetId="22" r:id="rId2"/>
    <sheet name="MANUAL ANEX 2" sheetId="23" r:id="rId3"/>
    <sheet name="ANEXO 1" sheetId="12" r:id="rId4"/>
    <sheet name="Seguimiento 2" sheetId="5" state="hidden" r:id="rId5"/>
    <sheet name="Seguimiento 3" sheetId="6" state="hidden" r:id="rId6"/>
    <sheet name="Seguimiento 4" sheetId="7" state="hidden" r:id="rId7"/>
    <sheet name="Final" sheetId="9" state="hidden" r:id="rId8"/>
    <sheet name="Componente de Gestion Adicional" sheetId="14" state="hidden" r:id="rId9"/>
    <sheet name="ANEXO 2" sheetId="17" r:id="rId10"/>
    <sheet name="ANEXO 3" sheetId="16" r:id="rId11"/>
    <sheet name="Instructivo" sheetId="3" state="hidden" r:id="rId12"/>
  </sheets>
  <definedNames>
    <definedName name="_xlnm.Print_Area" localSheetId="3">'ANEXO 1'!$A$1:$S$23</definedName>
    <definedName name="_xlnm.Print_Area" localSheetId="9">'ANEXO 2'!$A$2:$K$72</definedName>
    <definedName name="_xlnm.Print_Area" localSheetId="10">'ANEXO 3'!$A$1:$I$33</definedName>
    <definedName name="_xlnm.Print_Area" localSheetId="8">'Componente de Gestion Adicional'!$A$1:$O$20</definedName>
    <definedName name="_xlnm.Print_Area" localSheetId="1">'MANUAL ANEX 1'!$B$1:$I$42</definedName>
    <definedName name="_xlnm.Print_Area" localSheetId="2">'MANUAL ANEX 2'!$B$1:$J$31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6" i="17" l="1"/>
  <c r="G61" i="17"/>
  <c r="G53" i="17"/>
  <c r="G48" i="17"/>
  <c r="G41" i="17"/>
  <c r="G35" i="17"/>
  <c r="G30" i="17"/>
  <c r="G24" i="17"/>
  <c r="F66" i="17"/>
  <c r="F61" i="17"/>
  <c r="F53" i="17"/>
  <c r="F48" i="17"/>
  <c r="F41" i="17"/>
  <c r="E35" i="17"/>
  <c r="F35" i="17"/>
  <c r="F30" i="17"/>
  <c r="F24" i="17"/>
  <c r="E66" i="17"/>
  <c r="E61" i="17"/>
  <c r="E53" i="17"/>
  <c r="I49" i="17" s="1"/>
  <c r="E48" i="17"/>
  <c r="E41" i="17"/>
  <c r="E30" i="17"/>
  <c r="E24" i="17"/>
  <c r="G18" i="17"/>
  <c r="F18" i="17"/>
  <c r="E18" i="17"/>
  <c r="I42" i="17" l="1"/>
  <c r="I25" i="17"/>
  <c r="I36" i="17"/>
  <c r="I31" i="17"/>
  <c r="I19" i="17"/>
  <c r="F67" i="17"/>
  <c r="G67" i="17"/>
  <c r="I14" i="17"/>
  <c r="I54" i="17"/>
  <c r="E67" i="17"/>
  <c r="I62" i="17"/>
  <c r="O8" i="12"/>
  <c r="O11" i="12"/>
  <c r="P11" i="12" l="1"/>
  <c r="H15" i="12"/>
  <c r="P8" i="12"/>
  <c r="E17" i="16"/>
  <c r="I16" i="9"/>
  <c r="H13" i="9"/>
  <c r="K13" i="9"/>
  <c r="L13" i="9"/>
  <c r="K10" i="9"/>
  <c r="H10" i="9"/>
  <c r="L10" i="9"/>
  <c r="H7" i="9"/>
  <c r="L7" i="9" s="1"/>
  <c r="L16" i="9" s="1"/>
  <c r="M13" i="9"/>
  <c r="M7" i="9"/>
  <c r="M10" i="9"/>
  <c r="J16" i="9"/>
  <c r="B16" i="9"/>
  <c r="H27" i="5"/>
  <c r="M24" i="7"/>
  <c r="M21" i="7"/>
  <c r="M18" i="7"/>
  <c r="K24" i="7"/>
  <c r="K21" i="7"/>
  <c r="K27" i="7" s="1"/>
  <c r="M24" i="6"/>
  <c r="J24" i="6"/>
  <c r="J24" i="7"/>
  <c r="J21" i="6"/>
  <c r="J21" i="7"/>
  <c r="J18" i="6"/>
  <c r="J18" i="7"/>
  <c r="M18" i="6"/>
  <c r="I18" i="5"/>
  <c r="I18" i="6" s="1"/>
  <c r="H18" i="6"/>
  <c r="M24" i="5"/>
  <c r="M21" i="5"/>
  <c r="M18" i="5"/>
  <c r="M27" i="5" s="1"/>
  <c r="I24" i="5"/>
  <c r="I24" i="7"/>
  <c r="H24" i="7"/>
  <c r="H27" i="7" s="1"/>
  <c r="I21" i="5"/>
  <c r="I21" i="7" s="1"/>
  <c r="H21" i="6"/>
  <c r="H27" i="6" s="1"/>
  <c r="B27" i="7"/>
  <c r="H21" i="7"/>
  <c r="H18" i="7"/>
  <c r="D7" i="7"/>
  <c r="D6" i="7"/>
  <c r="D5" i="7"/>
  <c r="D4" i="7"/>
  <c r="B27" i="6"/>
  <c r="H24" i="6"/>
  <c r="I24" i="6"/>
  <c r="D7" i="6"/>
  <c r="D6" i="6"/>
  <c r="D5" i="6"/>
  <c r="D4" i="6"/>
  <c r="B27" i="5"/>
  <c r="L24" i="5"/>
  <c r="L21" i="5"/>
  <c r="D7" i="5"/>
  <c r="D6" i="5"/>
  <c r="D5" i="5"/>
  <c r="D4" i="5"/>
  <c r="B26" i="1"/>
  <c r="J27" i="6"/>
  <c r="I21" i="6"/>
  <c r="L21" i="6" s="1"/>
  <c r="M21" i="6" s="1"/>
  <c r="M27" i="6" s="1"/>
  <c r="I18" i="7" l="1"/>
  <c r="M16" i="9"/>
  <c r="I27" i="5"/>
  <c r="L18" i="5"/>
  <c r="L27" i="5" s="1"/>
  <c r="H16" i="9"/>
  <c r="M27" i="7"/>
  <c r="K16" i="9"/>
  <c r="L21" i="7"/>
  <c r="J27" i="7"/>
  <c r="L24" i="7"/>
  <c r="L18" i="7"/>
  <c r="L24" i="6"/>
  <c r="I27" i="6"/>
  <c r="L18" i="6"/>
  <c r="I27" i="7"/>
  <c r="I69" i="17"/>
  <c r="D12" i="16" s="1"/>
  <c r="E12" i="16" s="1"/>
  <c r="P15" i="12"/>
  <c r="D10" i="16" s="1"/>
  <c r="E10" i="16" s="1"/>
  <c r="L27" i="7" l="1"/>
  <c r="L27" i="6"/>
  <c r="J69" i="17"/>
  <c r="E15" i="16"/>
  <c r="E20" i="16" s="1"/>
  <c r="P17" i="12"/>
</calcChain>
</file>

<file path=xl/sharedStrings.xml><?xml version="1.0" encoding="utf-8"?>
<sst xmlns="http://schemas.openxmlformats.org/spreadsheetml/2006/main" count="579" uniqueCount="298">
  <si>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</si>
  <si>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</si>
  <si>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</si>
  <si>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</si>
  <si>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</si>
  <si>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</si>
  <si>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</si>
  <si>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</si>
  <si>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</si>
  <si>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</si>
  <si>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</si>
  <si>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</si>
  <si>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</si>
  <si>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</si>
  <si>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</si>
  <si>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</si>
  <si>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</si>
  <si>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</si>
  <si>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</si>
  <si>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</si>
  <si>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</si>
  <si>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</si>
  <si>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</si>
  <si>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</si>
  <si>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</si>
  <si>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</si>
  <si>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</si>
  <si>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</si>
  <si>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</si>
  <si>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</si>
  <si>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</si>
  <si>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</si>
  <si>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</si>
  <si>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</si>
  <si>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</si>
  <si>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</si>
  <si>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</si>
  <si>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</si>
  <si>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</si>
  <si>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</si>
  <si>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</si>
  <si>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</si>
  <si>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</si>
  <si>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</si>
  <si>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</si>
  <si>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</si>
  <si>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</si>
  <si>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</si>
  <si>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</si>
  <si>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</si>
  <si>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</si>
  <si>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</si>
  <si>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</si>
  <si>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</si>
  <si>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</si>
  <si>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</si>
  <si>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</si>
  <si>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</si>
  <si>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</si>
  <si>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</si>
  <si>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</si>
  <si>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</si>
  <si>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</si>
  <si>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</si>
  <si>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</si>
  <si>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</si>
  <si>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</si>
  <si>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</si>
  <si>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</si>
  <si>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</si>
  <si>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</si>
  <si>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</si>
  <si>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</si>
  <si>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</si>
  <si>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</si>
  <si>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</si>
  <si>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</si>
  <si>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</si>
  <si>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</si>
  <si>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</si>
  <si>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</si>
  <si>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</si>
  <si>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</si>
  <si>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</si>
  <si>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</si>
  <si>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</si>
  <si>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</si>
  <si>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</si>
  <si>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</si>
  <si>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</si>
  <si>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</si>
  <si>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</si>
  <si>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</si>
  <si>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</si>
  <si>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</si>
  <si>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</si>
  <si>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</si>
  <si>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</si>
  <si>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</si>
  <si>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</si>
  <si>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</si>
  <si>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</si>
  <si>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</si>
  <si>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</si>
  <si>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</si>
  <si>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</si>
  <si>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</si>
  <si>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</si>
  <si>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</si>
  <si>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</si>
  <si>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</si>
  <si>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</si>
  <si>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</si>
  <si>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</si>
  <si>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</si>
  <si>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</si>
  <si>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</si>
  <si>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</si>
  <si>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</si>
  <si>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</si>
  <si>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</si>
  <si>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</si>
  <si>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</si>
  <si>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</si>
  <si>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</si>
  <si>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</si>
  <si>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</si>
  <si>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</si>
  <si>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</si>
  <si>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</si>
  <si>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</si>
  <si>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</si>
  <si>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</si>
  <si>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</si>
  <si>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</si>
  <si>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</si>
  <si>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</si>
  <si>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</si>
  <si>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</si>
  <si>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</si>
  <si>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</si>
  <si>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</si>
  <si>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</si>
  <si>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</si>
  <si>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</si>
  <si>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</si>
  <si>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</si>
  <si>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</si>
  <si>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</si>
  <si>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</si>
  <si>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</si>
  <si>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</si>
  <si>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</si>
  <si>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</si>
  <si>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</si>
  <si>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</si>
  <si>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</si>
  <si>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</si>
  <si>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</si>
  <si>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</si>
  <si>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</si>
  <si>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</si>
  <si>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</si>
  <si>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</si>
  <si>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</si>
  <si>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</si>
  <si>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</si>
  <si>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</si>
  <si>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</si>
  <si>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</si>
  <si>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</si>
  <si>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</si>
  <si>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</si>
  <si>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</si>
  <si>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</si>
  <si>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</si>
  <si>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</si>
  <si>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</si>
  <si>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</si>
  <si>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</si>
  <si>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</si>
  <si>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</si>
  <si>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</si>
  <si>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</si>
  <si>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</si>
  <si>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</si>
  <si>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</si>
  <si>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</si>
  <si>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</si>
  <si>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</si>
  <si>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</si>
  <si>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</si>
  <si>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</si>
  <si>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</si>
  <si>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</si>
  <si>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</si>
  <si>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</si>
  <si>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</si>
  <si>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</si>
  <si>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</si>
  <si>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</si>
  <si>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</si>
  <si>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</si>
  <si>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</si>
  <si>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</si>
  <si>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</si>
  <si>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</si>
  <si>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</si>
  <si>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</si>
  <si>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</si>
  <si>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</si>
  <si>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</si>
  <si>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</si>
  <si>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</si>
  <si>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</si>
  <si>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</si>
  <si>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</si>
  <si>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</si>
  <si>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</si>
  <si>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</si>
  <si>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</si>
  <si>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</si>
  <si>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</si>
  <si>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</si>
  <si>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</si>
  <si>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</si>
  <si>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</si>
  <si>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</si>
  <si>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</si>
  <si>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</si>
  <si>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</si>
  <si>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</si>
  <si>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</si>
  <si>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</si>
  <si>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</si>
  <si>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</si>
  <si>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</si>
  <si>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</si>
  <si>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</si>
  <si>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</si>
  <si>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</si>
  <si>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</si>
  <si>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</si>
  <si>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</si>
  <si>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</si>
  <si>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</si>
  <si>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</si>
  <si>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</si>
  <si>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</si>
  <si>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</si>
  <si>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</si>
  <si>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</si>
  <si>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</si>
  <si>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</si>
  <si>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</si>
  <si>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</si>
  <si>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</si>
  <si>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</si>
  <si>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</si>
  <si>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</si>
  <si>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</si>
  <si>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</si>
  <si>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</si>
  <si>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</si>
  <si>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</si>
  <si>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</si>
  <si>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</si>
  <si>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</si>
  <si>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</si>
  <si>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</si>
  <si>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</si>
  <si>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</si>
  <si>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</si>
  <si>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</si>
  <si>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</si>
  <si>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</si>
  <si>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</si>
  <si>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</si>
  <si>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</si>
  <si>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</si>
  <si>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</si>
  <si>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TOTAL</t>
  </si>
  <si>
    <t>Total Puntaje del valorador</t>
  </si>
  <si>
    <t>Manual de diligenciamiento Anexo 2</t>
  </si>
  <si>
    <t>Manual de diligenciamiento Anexo 1</t>
  </si>
  <si>
    <t xml:space="preserve">Realizar cuatro Visitas especiales a diferentes dependencias del sector central o descentralizado de  la administracion municpal, de conformidad con el anàlisis de necesidad que se realice en comitè primario:
</t>
  </si>
  <si>
    <t xml:space="preserve">Tramitar las quejas, solicitudes de seguimiento y solicitudes de acciones disciplinarias presentadas por los ciudadanos,  por funcionarios públicos o de oficio. </t>
  </si>
  <si>
    <t>Tramitar las indagaciones preliminares que se decida aperturar ( evaluar, vincular al posible sujeto disciplinable, solicitar pruebas testimoniales, documentales, periciales y pràctica de las mismas, auto de archivo, auto de apertura de investigaicón disicplinaria)</t>
  </si>
  <si>
    <t>Tramitar las Investigaciones disciplinarias que esten en curso  en la delegatura.  (identificar conductas objeto de la acción diisciplinaria,  vincular a presuntos responsables, solicitar y practicar pruebas (testimoniales, documentales, periciales,. pliego de cargos, alegatos de conclusión,   nulidades, fallo disicplinario, archivo)</t>
  </si>
  <si>
    <t>Reportar información para publicar según el Plan de comunicaciones.</t>
  </si>
  <si>
    <t>OBSERVACION DE LA CONDUCTA DEL SERVIDOR PÚBLICO</t>
  </si>
  <si>
    <t>Vigilar la conducta de los servidores públicos y ejercer control administrativo en el municipio y sus entidades, buscando el cumplimiento de los deberes de aquellos que ejercen funciones públicas y el respeto de los derechos de sus usuarios.</t>
  </si>
  <si>
    <t>Alimentar el Software de procesos</t>
  </si>
  <si>
    <t xml:space="preserve">REALIZAR CAPACITACIONES, REPORTAR INFORMACION y ALIMENTAR SOFTWARE DE PROCESOS  </t>
  </si>
  <si>
    <t>ALVARO ALONSO DUQUE MUÑOZ</t>
  </si>
  <si>
    <t xml:space="preserve">JORGE IVÁN ISAZA BUSTAMANTE </t>
  </si>
  <si>
    <t>Tres capacitaciones a servidores públicos del orden territorial, en procura de la mejora de los procesos administrativos</t>
  </si>
  <si>
    <t>06/01/2022
30/12/2022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</si>
</sst>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Red]0.0"/>
    <numFmt numFmtId="165" formatCode="0.0"/>
    <numFmt numFmtId="166" formatCode="0.0%"/>
  </numFmts>
  <fonts count="52"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sz val="11"/>
      <color rgb="FF000000"/>
      <name val="Arial"/>
      <family val="2"/>
    </font>
    <font>
      <u/>
      <sz val="11"/>
      <color theme="1"/>
      <name val="Arial"/>
      <family val="2"/>
    </font>
    <font>
      <b/>
      <sz val="9"/>
      <color theme="1"/>
      <name val="Arial"/>
      <family val="2"/>
    </font>
    <font>
      <b/>
      <sz val="20"/>
      <color theme="1"/>
      <name val="Arial"/>
      <family val="2"/>
    </font>
    <font>
      <sz val="11"/>
      <color theme="5"/>
      <name val="Arial"/>
      <family val="2"/>
    </font>
    <font>
      <b/>
      <sz val="14"/>
      <color rgb="FF000000"/>
      <name val="Arial"/>
      <family val="2"/>
    </font>
    <font>
      <b/>
      <sz val="12"/>
      <name val="Arial"/>
      <family val="2"/>
    </font>
    <font>
      <u/>
      <sz val="6.6"/>
      <color theme="10"/>
      <name val="Calibri"/>
      <family val="2"/>
    </font>
  </fonts>
  <fills count="16">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
      <patternFill patternType="solid">
        <fgColor theme="0" tint="-0.34998626667073579"/>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style="medium">
        <color auto="1"/>
      </right>
      <top/>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
      <left style="thin">
        <color indexed="64"/>
      </left>
      <right style="medium">
        <color auto="1"/>
      </right>
      <top/>
      <bottom style="medium">
        <color auto="1"/>
      </bottom>
      <diagonal/>
    </border>
  </borders>
  <cellStyleXfs count="12">
    <xf numFmtId="0" fontId="0" fillId="0" borderId="0"/>
    <xf numFmtId="9" fontId="1" fillId="0" borderId="0" applyFont="0" applyFill="0" applyBorder="0" applyAlignment="0" applyProtection="0"/>
    <xf numFmtId="0" fontId="20" fillId="0" borderId="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51" fillId="0" borderId="0" applyNumberFormat="0" applyFill="0" applyBorder="0" applyAlignment="0" applyProtection="0">
      <alignment vertical="top"/>
      <protection locked="0"/>
    </xf>
  </cellStyleXfs>
  <cellXfs count="471">
    <xf numFmtId="0" fontId="0" fillId="0" borderId="0" xfId="0"/>
    <xf numFmtId="0" fontId="2" fillId="0" borderId="0" xfId="0" applyFont="1"/>
    <xf numFmtId="0" fontId="3" fillId="0" borderId="4" xfId="0" applyFont="1" applyBorder="1"/>
    <xf numFmtId="0" fontId="2" fillId="0" borderId="4" xfId="0" applyFont="1" applyBorder="1"/>
    <xf numFmtId="0" fontId="3" fillId="0" borderId="1" xfId="0" applyFont="1" applyBorder="1"/>
    <xf numFmtId="0" fontId="2" fillId="0" borderId="1" xfId="0" applyFont="1" applyBorder="1"/>
    <xf numFmtId="14" fontId="2" fillId="0" borderId="1" xfId="0" applyNumberFormat="1" applyFont="1" applyBorder="1" applyAlignment="1">
      <alignment horizontal="left"/>
    </xf>
    <xf numFmtId="14" fontId="2" fillId="0" borderId="0" xfId="0" applyNumberFormat="1" applyFont="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justify" vertical="justify" wrapText="1"/>
    </xf>
    <xf numFmtId="0" fontId="2" fillId="0" borderId="1" xfId="0" applyFont="1" applyBorder="1" applyAlignment="1">
      <alignment horizontal="justify" vertical="center" wrapText="1"/>
    </xf>
    <xf numFmtId="9" fontId="3" fillId="0" borderId="1" xfId="0" applyNumberFormat="1" applyFont="1" applyBorder="1" applyAlignment="1">
      <alignment horizontal="center"/>
    </xf>
    <xf numFmtId="0" fontId="3" fillId="0" borderId="0" xfId="0" applyFont="1" applyAlignment="1">
      <alignment horizontal="center" vertical="center"/>
    </xf>
    <xf numFmtId="0" fontId="3" fillId="0" borderId="16" xfId="0" applyFont="1" applyBorder="1" applyAlignment="1">
      <alignment horizontal="center"/>
    </xf>
    <xf numFmtId="0" fontId="3" fillId="0" borderId="4" xfId="0" applyFont="1" applyBorder="1" applyAlignment="1">
      <alignment horizontal="center"/>
    </xf>
    <xf numFmtId="14" fontId="2" fillId="0" borderId="1" xfId="0" applyNumberFormat="1" applyFont="1" applyBorder="1" applyAlignment="1">
      <alignment horizontal="center" vertical="center"/>
    </xf>
    <xf numFmtId="0" fontId="2" fillId="0" borderId="12" xfId="0" applyFont="1" applyBorder="1"/>
    <xf numFmtId="0" fontId="2" fillId="0" borderId="14" xfId="0" applyFont="1" applyBorder="1"/>
    <xf numFmtId="0" fontId="2" fillId="0" borderId="15" xfId="0" applyFont="1" applyBorder="1"/>
    <xf numFmtId="0" fontId="3" fillId="0" borderId="1" xfId="0" applyFont="1" applyBorder="1" applyAlignment="1">
      <alignment horizontal="center" vertical="center"/>
    </xf>
    <xf numFmtId="9" fontId="3" fillId="0" borderId="1" xfId="1" applyFont="1" applyBorder="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xf>
    <xf numFmtId="0" fontId="3" fillId="0" borderId="0" xfId="0" applyFont="1" applyAlignment="1">
      <alignment vertical="center"/>
    </xf>
    <xf numFmtId="0" fontId="3" fillId="0" borderId="21" xfId="0" applyFont="1" applyBorder="1" applyAlignment="1">
      <alignment horizontal="center"/>
    </xf>
    <xf numFmtId="0" fontId="3" fillId="0" borderId="6" xfId="0" applyFont="1" applyBorder="1" applyAlignment="1">
      <alignment horizontal="center" vertical="center" wrapText="1"/>
    </xf>
    <xf numFmtId="0" fontId="3" fillId="0" borderId="6" xfId="0" applyFont="1" applyBorder="1" applyAlignment="1">
      <alignment horizontal="center"/>
    </xf>
    <xf numFmtId="0" fontId="3" fillId="0" borderId="22" xfId="0" applyFont="1" applyBorder="1" applyAlignment="1">
      <alignment horizontal="center"/>
    </xf>
    <xf numFmtId="0" fontId="3" fillId="0" borderId="0" xfId="0" applyFont="1"/>
    <xf numFmtId="0" fontId="3" fillId="0" borderId="4" xfId="0" applyFont="1" applyBorder="1" applyAlignment="1">
      <alignment horizontal="center" vertical="justify" wrapText="1"/>
    </xf>
    <xf numFmtId="0" fontId="7" fillId="0" borderId="4" xfId="0" applyFont="1" applyBorder="1"/>
    <xf numFmtId="0" fontId="7" fillId="0" borderId="1" xfId="0" applyFont="1" applyBorder="1"/>
    <xf numFmtId="0" fontId="7" fillId="0" borderId="0" xfId="0" applyFont="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7" fillId="0" borderId="0" xfId="0" applyFont="1" applyAlignment="1">
      <alignment horizontal="center" vertical="center"/>
    </xf>
    <xf numFmtId="0" fontId="3" fillId="0" borderId="1" xfId="0" applyFont="1" applyBorder="1" applyAlignment="1">
      <alignment horizontal="center" vertical="justify" wrapText="1"/>
    </xf>
    <xf numFmtId="0" fontId="12" fillId="0" borderId="6" xfId="0" applyFont="1" applyBorder="1" applyAlignment="1">
      <alignment vertical="center" wrapText="1"/>
    </xf>
    <xf numFmtId="0" fontId="12" fillId="0" borderId="6" xfId="0" applyFont="1" applyBorder="1" applyAlignment="1">
      <alignment vertical="center"/>
    </xf>
    <xf numFmtId="0" fontId="2" fillId="0" borderId="0" xfId="0" applyFont="1" applyProtection="1">
      <protection locked="0"/>
    </xf>
    <xf numFmtId="2" fontId="2" fillId="0" borderId="0" xfId="0" applyNumberFormat="1" applyFont="1" applyProtection="1">
      <protection locked="0"/>
    </xf>
    <xf numFmtId="0" fontId="16" fillId="6" borderId="11" xfId="0" applyFont="1" applyFill="1" applyBorder="1" applyAlignment="1">
      <alignment horizontal="center" vertical="center"/>
    </xf>
    <xf numFmtId="0" fontId="16" fillId="6" borderId="16" xfId="0" applyFont="1" applyFill="1" applyBorder="1" applyAlignment="1">
      <alignment horizontal="center" vertical="center"/>
    </xf>
    <xf numFmtId="0" fontId="26" fillId="0" borderId="0" xfId="0" applyFont="1" applyAlignment="1" applyProtection="1">
      <alignment wrapText="1"/>
      <protection locked="0"/>
    </xf>
    <xf numFmtId="0" fontId="26" fillId="0" borderId="0" xfId="0" applyFont="1" applyProtection="1">
      <protection locked="0"/>
    </xf>
    <xf numFmtId="0" fontId="25" fillId="0" borderId="0" xfId="0" applyFont="1" applyProtection="1">
      <protection locked="0"/>
    </xf>
    <xf numFmtId="0" fontId="13" fillId="6" borderId="27"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0" borderId="21" xfId="0" applyFont="1" applyBorder="1" applyAlignment="1">
      <alignment vertical="center" wrapText="1"/>
    </xf>
    <xf numFmtId="0" fontId="28" fillId="0" borderId="41" xfId="0" applyFont="1" applyBorder="1" applyProtection="1">
      <protection locked="0"/>
    </xf>
    <xf numFmtId="165" fontId="18" fillId="8" borderId="1" xfId="0" applyNumberFormat="1" applyFont="1" applyFill="1" applyBorder="1" applyAlignment="1" applyProtection="1">
      <alignment horizontal="center" vertical="center" wrapText="1"/>
      <protection locked="0"/>
    </xf>
    <xf numFmtId="0" fontId="2" fillId="0" borderId="0" xfId="0" applyFont="1" applyAlignment="1">
      <alignment horizontal="left"/>
    </xf>
    <xf numFmtId="0" fontId="23" fillId="0" borderId="0" xfId="0" applyFont="1"/>
    <xf numFmtId="9" fontId="17" fillId="5" borderId="2" xfId="0" applyNumberFormat="1" applyFont="1" applyFill="1" applyBorder="1" applyAlignment="1">
      <alignment horizontal="center" vertical="center" wrapText="1"/>
    </xf>
    <xf numFmtId="0" fontId="15" fillId="0" borderId="1" xfId="0" applyFont="1" applyBorder="1" applyAlignment="1">
      <alignment horizontal="left" vertical="center" wrapText="1"/>
    </xf>
    <xf numFmtId="165" fontId="18" fillId="8" borderId="1" xfId="0" applyNumberFormat="1" applyFont="1" applyFill="1" applyBorder="1" applyAlignment="1">
      <alignment horizontal="center" vertical="center" wrapText="1"/>
    </xf>
    <xf numFmtId="0" fontId="15" fillId="9" borderId="1" xfId="0" applyFont="1" applyFill="1" applyBorder="1" applyAlignment="1">
      <alignment horizontal="left" vertical="center" wrapText="1"/>
    </xf>
    <xf numFmtId="0" fontId="15" fillId="0" borderId="1" xfId="0" applyFont="1" applyBorder="1" applyAlignment="1">
      <alignment horizontal="left" wrapText="1"/>
    </xf>
    <xf numFmtId="0" fontId="20" fillId="7" borderId="39" xfId="0" applyFont="1" applyFill="1" applyBorder="1" applyAlignment="1">
      <alignment vertical="center" wrapText="1"/>
    </xf>
    <xf numFmtId="164" fontId="30" fillId="7" borderId="39" xfId="0" applyNumberFormat="1" applyFont="1" applyFill="1" applyBorder="1" applyAlignment="1">
      <alignment horizontal="center" vertical="center" wrapText="1"/>
    </xf>
    <xf numFmtId="9" fontId="20" fillId="7" borderId="39" xfId="1" applyFont="1" applyFill="1" applyBorder="1" applyAlignment="1" applyProtection="1">
      <alignment vertical="center" wrapText="1"/>
    </xf>
    <xf numFmtId="0" fontId="24" fillId="9" borderId="0" xfId="0" applyFont="1" applyFill="1" applyAlignment="1" applyProtection="1">
      <alignment vertical="center"/>
      <protection locked="0"/>
    </xf>
    <xf numFmtId="0" fontId="28" fillId="0" borderId="43" xfId="0" applyFont="1" applyBorder="1" applyProtection="1">
      <protection locked="0"/>
    </xf>
    <xf numFmtId="0" fontId="32" fillId="0" borderId="0" xfId="0" applyFont="1"/>
    <xf numFmtId="0" fontId="32" fillId="9" borderId="0" xfId="0" applyFont="1" applyFill="1"/>
    <xf numFmtId="0" fontId="2" fillId="9" borderId="0" xfId="0" applyFont="1" applyFill="1"/>
    <xf numFmtId="0" fontId="12" fillId="9" borderId="0" xfId="0" applyFont="1" applyFill="1" applyAlignment="1">
      <alignment vertical="center"/>
    </xf>
    <xf numFmtId="0" fontId="12" fillId="9" borderId="0" xfId="0" applyFont="1" applyFill="1" applyAlignment="1">
      <alignment horizontal="left" vertical="center"/>
    </xf>
    <xf numFmtId="0" fontId="21" fillId="9" borderId="0" xfId="0" applyFont="1" applyFill="1" applyAlignment="1">
      <alignment vertical="top" wrapText="1"/>
    </xf>
    <xf numFmtId="0" fontId="12" fillId="9" borderId="1" xfId="0" applyFont="1" applyFill="1" applyBorder="1" applyAlignment="1">
      <alignment vertical="center"/>
    </xf>
    <xf numFmtId="0" fontId="34" fillId="0" borderId="0" xfId="0" applyFont="1"/>
    <xf numFmtId="0" fontId="34" fillId="9" borderId="49" xfId="0" applyFont="1" applyFill="1" applyBorder="1"/>
    <xf numFmtId="0" fontId="34" fillId="9" borderId="0" xfId="0" applyFont="1" applyFill="1" applyAlignment="1">
      <alignment horizontal="right"/>
    </xf>
    <xf numFmtId="0" fontId="34" fillId="9" borderId="50" xfId="0" applyFont="1" applyFill="1" applyBorder="1"/>
    <xf numFmtId="0" fontId="34" fillId="9" borderId="0" xfId="0" applyFont="1" applyFill="1"/>
    <xf numFmtId="9" fontId="34" fillId="8" borderId="1" xfId="1" applyFont="1" applyFill="1" applyBorder="1" applyAlignment="1">
      <alignment horizontal="center" vertical="center"/>
    </xf>
    <xf numFmtId="9" fontId="34" fillId="9" borderId="1" xfId="0" applyNumberFormat="1" applyFont="1" applyFill="1" applyBorder="1"/>
    <xf numFmtId="9" fontId="34" fillId="9" borderId="1" xfId="0" applyNumberFormat="1" applyFont="1" applyFill="1" applyBorder="1" applyAlignment="1">
      <alignment horizontal="center"/>
    </xf>
    <xf numFmtId="0" fontId="34" fillId="9" borderId="1" xfId="0" applyFont="1" applyFill="1" applyBorder="1"/>
    <xf numFmtId="165" fontId="34" fillId="8" borderId="1" xfId="0" applyNumberFormat="1" applyFont="1" applyFill="1" applyBorder="1" applyAlignment="1">
      <alignment horizontal="center"/>
    </xf>
    <xf numFmtId="0" fontId="34" fillId="9" borderId="1" xfId="0" applyFont="1" applyFill="1" applyBorder="1" applyAlignment="1">
      <alignment horizontal="center" vertical="center"/>
    </xf>
    <xf numFmtId="0" fontId="34" fillId="9" borderId="45" xfId="0" applyFont="1" applyFill="1" applyBorder="1"/>
    <xf numFmtId="0" fontId="24" fillId="9" borderId="50" xfId="0" applyFont="1" applyFill="1" applyBorder="1" applyAlignment="1" applyProtection="1">
      <alignment vertical="center"/>
      <protection locked="0"/>
    </xf>
    <xf numFmtId="9" fontId="24" fillId="8" borderId="19" xfId="1" applyFont="1" applyFill="1" applyBorder="1" applyAlignment="1" applyProtection="1">
      <alignment horizontal="center" vertical="center"/>
      <protection locked="0"/>
    </xf>
    <xf numFmtId="0" fontId="34" fillId="9" borderId="0" xfId="0" applyFont="1" applyFill="1" applyProtection="1">
      <protection locked="0"/>
    </xf>
    <xf numFmtId="0" fontId="35" fillId="9" borderId="0" xfId="0" applyFont="1" applyFill="1" applyAlignment="1" applyProtection="1">
      <alignment horizontal="center"/>
      <protection locked="0"/>
    </xf>
    <xf numFmtId="0" fontId="34" fillId="9" borderId="41" xfId="0" applyFont="1" applyFill="1" applyBorder="1"/>
    <xf numFmtId="0" fontId="34" fillId="9" borderId="43" xfId="0" applyFont="1" applyFill="1" applyBorder="1"/>
    <xf numFmtId="0" fontId="31" fillId="11" borderId="0" xfId="0" applyFont="1" applyFill="1"/>
    <xf numFmtId="0" fontId="40" fillId="9" borderId="0" xfId="0" applyFont="1" applyFill="1"/>
    <xf numFmtId="0" fontId="10" fillId="9" borderId="39" xfId="0" applyFont="1" applyFill="1" applyBorder="1" applyAlignment="1">
      <alignment horizontal="center" vertical="center"/>
    </xf>
    <xf numFmtId="0" fontId="43" fillId="9" borderId="39" xfId="0" applyFont="1" applyFill="1" applyBorder="1" applyAlignment="1">
      <alignment horizontal="center" vertical="center"/>
    </xf>
    <xf numFmtId="0" fontId="10" fillId="9" borderId="11" xfId="0" applyFont="1" applyFill="1" applyBorder="1" applyAlignment="1">
      <alignment horizontal="center" vertical="center"/>
    </xf>
    <xf numFmtId="0" fontId="14" fillId="9" borderId="0" xfId="0" applyFont="1" applyFill="1" applyAlignment="1" applyProtection="1">
      <alignment vertical="center"/>
      <protection locked="0"/>
    </xf>
    <xf numFmtId="0" fontId="34" fillId="0" borderId="0" xfId="0" applyFont="1" applyProtection="1">
      <protection locked="0"/>
    </xf>
    <xf numFmtId="0" fontId="12" fillId="0" borderId="0" xfId="0" applyFont="1" applyProtection="1">
      <protection locked="0"/>
    </xf>
    <xf numFmtId="2" fontId="12" fillId="0" borderId="0" xfId="0" applyNumberFormat="1" applyFont="1" applyProtection="1">
      <protection locked="0"/>
    </xf>
    <xf numFmtId="0" fontId="12" fillId="9" borderId="0" xfId="0" applyFont="1" applyFill="1"/>
    <xf numFmtId="0" fontId="12" fillId="0" borderId="0" xfId="0" applyFont="1"/>
    <xf numFmtId="0" fontId="12" fillId="0" borderId="0" xfId="0" applyFont="1" applyAlignment="1">
      <alignment horizontal="left"/>
    </xf>
    <xf numFmtId="0" fontId="12" fillId="0" borderId="35" xfId="0" applyFont="1" applyBorder="1"/>
    <xf numFmtId="0" fontId="12" fillId="0" borderId="46" xfId="0" applyFont="1" applyBorder="1" applyAlignment="1">
      <alignment horizontal="center"/>
    </xf>
    <xf numFmtId="0" fontId="12" fillId="0" borderId="49" xfId="0" applyFont="1" applyBorder="1"/>
    <xf numFmtId="0" fontId="12" fillId="0" borderId="50" xfId="0" applyFont="1" applyBorder="1" applyAlignment="1">
      <alignment horizontal="center"/>
    </xf>
    <xf numFmtId="0" fontId="12" fillId="0" borderId="45" xfId="0" applyFont="1" applyBorder="1"/>
    <xf numFmtId="0" fontId="12" fillId="0" borderId="43" xfId="0" applyFont="1" applyBorder="1" applyAlignment="1">
      <alignment horizontal="center" vertical="center"/>
    </xf>
    <xf numFmtId="0" fontId="44" fillId="9" borderId="0" xfId="0" applyFont="1" applyFill="1" applyAlignment="1">
      <alignment horizontal="left" vertical="center" wrapText="1"/>
    </xf>
    <xf numFmtId="0" fontId="12" fillId="9" borderId="0" xfId="0" applyFont="1" applyFill="1" applyAlignment="1">
      <alignment horizontal="center"/>
    </xf>
    <xf numFmtId="0" fontId="12" fillId="9" borderId="0" xfId="0" applyFont="1" applyFill="1" applyAlignment="1">
      <alignment horizontal="left"/>
    </xf>
    <xf numFmtId="0" fontId="18" fillId="0" borderId="1" xfId="0" applyFont="1" applyBorder="1" applyAlignment="1">
      <alignment horizontal="center" vertical="center"/>
    </xf>
    <xf numFmtId="0" fontId="31" fillId="14" borderId="0" xfId="0" applyFont="1" applyFill="1"/>
    <xf numFmtId="0" fontId="8" fillId="0" borderId="0" xfId="0" applyFont="1" applyAlignment="1" applyProtection="1">
      <alignment horizontal="center"/>
      <protection locked="0"/>
    </xf>
    <xf numFmtId="0" fontId="12" fillId="0" borderId="0" xfId="0" applyFont="1" applyAlignment="1" applyProtection="1">
      <alignment horizontal="center"/>
      <protection locked="0"/>
    </xf>
    <xf numFmtId="0" fontId="34" fillId="9" borderId="26" xfId="0" applyFont="1" applyFill="1" applyBorder="1"/>
    <xf numFmtId="0" fontId="34" fillId="9" borderId="32" xfId="0" applyFont="1" applyFill="1" applyBorder="1"/>
    <xf numFmtId="0" fontId="24" fillId="9" borderId="0" xfId="0" applyFont="1" applyFill="1" applyAlignment="1" applyProtection="1">
      <alignment horizontal="right" vertical="center"/>
      <protection locked="0"/>
    </xf>
    <xf numFmtId="0" fontId="2" fillId="0" borderId="1" xfId="0" applyFont="1" applyBorder="1" applyAlignment="1">
      <alignment horizontal="center" vertical="center" wrapText="1"/>
    </xf>
    <xf numFmtId="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9" xfId="0" applyFont="1" applyBorder="1" applyAlignment="1">
      <alignment horizontal="center"/>
    </xf>
    <xf numFmtId="0" fontId="3" fillId="0" borderId="4" xfId="0" applyFont="1" applyBorder="1" applyAlignment="1">
      <alignment horizontal="center" vertical="center" wrapText="1"/>
    </xf>
    <xf numFmtId="0" fontId="9" fillId="5"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9" borderId="1" xfId="0" applyFont="1" applyFill="1" applyBorder="1" applyAlignment="1">
      <alignment horizontal="center" vertical="center" wrapText="1"/>
    </xf>
    <xf numFmtId="0" fontId="46" fillId="9" borderId="1" xfId="0" applyFont="1" applyFill="1" applyBorder="1" applyAlignment="1">
      <alignment horizontal="center" vertical="center"/>
    </xf>
    <xf numFmtId="0" fontId="34" fillId="9" borderId="0" xfId="0" applyFont="1" applyFill="1" applyAlignment="1">
      <alignment horizontal="center"/>
    </xf>
    <xf numFmtId="0" fontId="22" fillId="13" borderId="17" xfId="0" applyFont="1" applyFill="1" applyBorder="1" applyAlignment="1" applyProtection="1">
      <alignment horizontal="center" vertical="center"/>
      <protection locked="0"/>
    </xf>
    <xf numFmtId="0" fontId="47" fillId="4" borderId="17" xfId="0" applyFont="1" applyFill="1" applyBorder="1" applyAlignment="1" applyProtection="1">
      <alignment horizontal="center" vertical="center"/>
      <protection locked="0"/>
    </xf>
    <xf numFmtId="165" fontId="12" fillId="9" borderId="0" xfId="0" applyNumberFormat="1" applyFont="1" applyFill="1" applyAlignment="1">
      <alignment horizontal="center" vertical="center"/>
    </xf>
    <xf numFmtId="165" fontId="48" fillId="9" borderId="1" xfId="0" applyNumberFormat="1" applyFont="1" applyFill="1" applyBorder="1" applyAlignment="1">
      <alignment horizontal="center" vertical="center"/>
    </xf>
    <xf numFmtId="0" fontId="31" fillId="11" borderId="0" xfId="0" applyFont="1" applyFill="1" applyAlignment="1">
      <alignment vertical="justify"/>
    </xf>
    <xf numFmtId="0" fontId="38" fillId="9" borderId="0" xfId="0" applyFont="1" applyFill="1" applyAlignment="1">
      <alignment horizontal="center" vertical="justify" wrapText="1"/>
    </xf>
    <xf numFmtId="0" fontId="40" fillId="9" borderId="0" xfId="0" applyFont="1" applyFill="1" applyAlignment="1">
      <alignment vertical="justify"/>
    </xf>
    <xf numFmtId="0" fontId="32" fillId="0" borderId="0" xfId="0" applyFont="1" applyAlignment="1">
      <alignment vertical="justify"/>
    </xf>
    <xf numFmtId="0" fontId="39" fillId="9" borderId="0" xfId="0" applyFont="1" applyFill="1" applyAlignment="1">
      <alignment horizontal="center" vertical="justify"/>
    </xf>
    <xf numFmtId="0" fontId="41" fillId="9" borderId="0" xfId="0" applyFont="1" applyFill="1" applyAlignment="1">
      <alignment horizontal="left" vertical="justify" wrapText="1"/>
    </xf>
    <xf numFmtId="0" fontId="43" fillId="9" borderId="39" xfId="0" applyFont="1" applyFill="1" applyBorder="1" applyAlignment="1">
      <alignment horizontal="center" vertical="justify" wrapText="1"/>
    </xf>
    <xf numFmtId="0" fontId="41" fillId="11" borderId="0" xfId="0" applyFont="1" applyFill="1" applyAlignment="1">
      <alignment vertical="justify"/>
    </xf>
    <xf numFmtId="0" fontId="40" fillId="9" borderId="0" xfId="0" applyFont="1" applyFill="1" applyAlignment="1">
      <alignment vertical="center"/>
    </xf>
    <xf numFmtId="0" fontId="31" fillId="11" borderId="0" xfId="0" applyFont="1" applyFill="1" applyAlignment="1">
      <alignment vertical="center"/>
    </xf>
    <xf numFmtId="0" fontId="32" fillId="0" borderId="0" xfId="0" applyFont="1" applyAlignment="1">
      <alignment vertical="center"/>
    </xf>
    <xf numFmtId="0" fontId="32" fillId="9" borderId="0" xfId="0" applyFont="1" applyFill="1" applyAlignment="1">
      <alignment vertical="center"/>
    </xf>
    <xf numFmtId="0" fontId="40" fillId="9" borderId="49" xfId="0" applyFont="1" applyFill="1" applyBorder="1" applyAlignment="1">
      <alignment vertical="center"/>
    </xf>
    <xf numFmtId="0" fontId="40" fillId="0" borderId="49" xfId="0" applyFont="1" applyBorder="1" applyAlignment="1">
      <alignment vertical="center"/>
    </xf>
    <xf numFmtId="0" fontId="41" fillId="11" borderId="0" xfId="0" applyFont="1" applyFill="1" applyAlignment="1">
      <alignment vertical="center"/>
    </xf>
    <xf numFmtId="0" fontId="40" fillId="9" borderId="50" xfId="0" applyFont="1" applyFill="1" applyBorder="1"/>
    <xf numFmtId="0" fontId="41" fillId="9" borderId="0" xfId="0" applyFont="1" applyFill="1" applyAlignment="1">
      <alignment horizontal="center" wrapText="1"/>
    </xf>
    <xf numFmtId="0" fontId="41" fillId="9" borderId="50" xfId="0" applyFont="1" applyFill="1" applyBorder="1" applyAlignment="1">
      <alignment horizontal="center" wrapText="1"/>
    </xf>
    <xf numFmtId="0" fontId="41" fillId="11" borderId="0" xfId="0" applyFont="1" applyFill="1"/>
    <xf numFmtId="0" fontId="10" fillId="15" borderId="47" xfId="0" applyFont="1" applyFill="1" applyBorder="1" applyAlignment="1">
      <alignment horizontal="center"/>
    </xf>
    <xf numFmtId="0" fontId="10" fillId="9" borderId="8"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40" fillId="9" borderId="12" xfId="0" applyFont="1" applyFill="1" applyBorder="1" applyAlignment="1">
      <alignment horizontal="center" vertical="center"/>
    </xf>
    <xf numFmtId="0" fontId="40" fillId="9" borderId="15" xfId="0" applyFont="1" applyFill="1" applyBorder="1" applyAlignment="1">
      <alignment horizontal="center" vertical="center"/>
    </xf>
    <xf numFmtId="0" fontId="22" fillId="9" borderId="0" xfId="0" applyFont="1" applyFill="1" applyAlignment="1" applyProtection="1">
      <alignment vertical="center"/>
      <protection locked="0"/>
    </xf>
    <xf numFmtId="0" fontId="22" fillId="13" borderId="41" xfId="0" applyFont="1" applyFill="1" applyBorder="1" applyAlignment="1">
      <alignment horizontal="center" vertical="center"/>
    </xf>
    <xf numFmtId="0" fontId="41" fillId="0" borderId="1" xfId="0" applyFont="1" applyBorder="1" applyAlignment="1">
      <alignment wrapText="1"/>
    </xf>
    <xf numFmtId="9" fontId="10" fillId="9" borderId="4" xfId="1" applyFont="1" applyFill="1" applyBorder="1" applyAlignment="1" applyProtection="1">
      <alignment horizontal="center" vertical="center" wrapText="1"/>
      <protection locked="0"/>
    </xf>
    <xf numFmtId="0" fontId="10" fillId="9" borderId="49" xfId="0" applyFont="1" applyFill="1" applyBorder="1" applyAlignment="1" applyProtection="1">
      <alignment vertical="center"/>
      <protection locked="0"/>
    </xf>
    <xf numFmtId="0" fontId="10" fillId="9" borderId="0" xfId="0" applyFont="1" applyFill="1" applyAlignment="1" applyProtection="1">
      <alignment vertical="center"/>
      <protection locked="0"/>
    </xf>
    <xf numFmtId="0" fontId="10" fillId="9" borderId="0" xfId="0" applyFont="1" applyFill="1" applyAlignment="1" applyProtection="1">
      <alignment vertical="center" wrapText="1"/>
      <protection locked="0"/>
    </xf>
    <xf numFmtId="9" fontId="10" fillId="10" borderId="1" xfId="0" applyNumberFormat="1" applyFont="1" applyFill="1" applyBorder="1" applyAlignment="1" applyProtection="1">
      <alignment horizontal="center" vertical="center" wrapText="1"/>
      <protection locked="0"/>
    </xf>
    <xf numFmtId="0" fontId="10" fillId="9" borderId="49" xfId="0" applyFont="1" applyFill="1" applyBorder="1" applyAlignment="1" applyProtection="1">
      <alignment horizontal="center" vertical="center" wrapText="1"/>
      <protection locked="0"/>
    </xf>
    <xf numFmtId="0" fontId="10" fillId="9" borderId="0" xfId="0" applyFont="1" applyFill="1" applyAlignment="1" applyProtection="1">
      <alignment horizontal="center" vertical="center" wrapText="1"/>
      <protection locked="0"/>
    </xf>
    <xf numFmtId="0" fontId="10" fillId="9" borderId="49" xfId="0" applyFont="1" applyFill="1" applyBorder="1" applyAlignment="1" applyProtection="1">
      <alignment horizontal="center" vertical="center"/>
      <protection locked="0"/>
    </xf>
    <xf numFmtId="0" fontId="10" fillId="9" borderId="0" xfId="0" applyFont="1" applyFill="1" applyAlignment="1" applyProtection="1">
      <alignment horizontal="center" vertical="center"/>
      <protection locked="0"/>
    </xf>
    <xf numFmtId="0" fontId="40" fillId="9" borderId="0" xfId="0" applyFont="1" applyFill="1" applyProtection="1">
      <protection locked="0"/>
    </xf>
    <xf numFmtId="2" fontId="40" fillId="9" borderId="0" xfId="0" applyNumberFormat="1" applyFont="1" applyFill="1" applyProtection="1">
      <protection locked="0"/>
    </xf>
    <xf numFmtId="0" fontId="40" fillId="9" borderId="50" xfId="0" applyFont="1" applyFill="1" applyBorder="1" applyProtection="1">
      <protection locked="0"/>
    </xf>
    <xf numFmtId="0" fontId="40" fillId="0" borderId="30" xfId="0" applyFont="1" applyBorder="1" applyProtection="1">
      <protection locked="0"/>
    </xf>
    <xf numFmtId="2" fontId="40" fillId="9" borderId="0" xfId="0" applyNumberFormat="1" applyFont="1" applyFill="1" applyAlignment="1" applyProtection="1">
      <alignment horizontal="center"/>
      <protection locked="0"/>
    </xf>
    <xf numFmtId="0" fontId="40" fillId="9" borderId="0" xfId="0" applyFont="1" applyFill="1" applyAlignment="1" applyProtection="1">
      <alignment horizontal="center"/>
      <protection locked="0"/>
    </xf>
    <xf numFmtId="0" fontId="40" fillId="9" borderId="50" xfId="0" applyFont="1" applyFill="1" applyBorder="1" applyAlignment="1" applyProtection="1">
      <alignment horizontal="center"/>
      <protection locked="0"/>
    </xf>
    <xf numFmtId="2" fontId="10" fillId="9" borderId="0" xfId="0" applyNumberFormat="1" applyFont="1" applyFill="1" applyAlignment="1" applyProtection="1">
      <alignment horizontal="center"/>
      <protection locked="0"/>
    </xf>
    <xf numFmtId="0" fontId="10" fillId="9" borderId="0" xfId="0" applyFont="1" applyFill="1" applyAlignment="1" applyProtection="1">
      <alignment horizontal="center"/>
      <protection locked="0"/>
    </xf>
    <xf numFmtId="0" fontId="10" fillId="9" borderId="50" xfId="0" applyFont="1" applyFill="1" applyBorder="1" applyAlignment="1" applyProtection="1">
      <alignment horizontal="center"/>
      <protection locked="0"/>
    </xf>
    <xf numFmtId="0" fontId="10" fillId="9" borderId="45" xfId="0" applyFont="1" applyFill="1" applyBorder="1" applyAlignment="1" applyProtection="1">
      <alignment horizontal="center" vertical="center"/>
      <protection locked="0"/>
    </xf>
    <xf numFmtId="0" fontId="10" fillId="9" borderId="41" xfId="0" applyFont="1" applyFill="1" applyBorder="1" applyAlignment="1" applyProtection="1">
      <alignment horizontal="center" vertical="center"/>
      <protection locked="0"/>
    </xf>
    <xf numFmtId="0" fontId="40" fillId="9" borderId="41" xfId="0" applyFont="1" applyFill="1" applyBorder="1" applyProtection="1">
      <protection locked="0"/>
    </xf>
    <xf numFmtId="2" fontId="40" fillId="9" borderId="41" xfId="0" applyNumberFormat="1" applyFont="1" applyFill="1" applyBorder="1" applyProtection="1">
      <protection locked="0"/>
    </xf>
    <xf numFmtId="0" fontId="40" fillId="9" borderId="43" xfId="0" applyFont="1" applyFill="1" applyBorder="1" applyProtection="1">
      <protection locked="0"/>
    </xf>
    <xf numFmtId="0" fontId="40" fillId="0" borderId="1" xfId="0" applyFont="1" applyBorder="1" applyAlignment="1">
      <alignment horizontal="center" vertical="center" wrapText="1"/>
    </xf>
    <xf numFmtId="0" fontId="51" fillId="0" borderId="0" xfId="11" applyAlignment="1" applyProtection="1"/>
    <xf numFmtId="9" fontId="40" fillId="0" borderId="1" xfId="0" applyNumberFormat="1" applyFont="1" applyBorder="1" applyAlignment="1">
      <alignment horizontal="center" vertical="center" wrapText="1"/>
    </xf>
    <xf numFmtId="0" fontId="24" fillId="8" borderId="47" xfId="0" applyFont="1" applyFill="1" applyBorder="1" applyAlignment="1">
      <alignment horizontal="center" vertical="center" wrapText="1"/>
    </xf>
    <xf numFmtId="0" fontId="24" fillId="8" borderId="47" xfId="0" applyFont="1" applyFill="1" applyBorder="1" applyAlignment="1">
      <alignment horizontal="center" vertical="center"/>
    </xf>
    <xf numFmtId="0" fontId="27" fillId="4" borderId="45" xfId="0" applyFont="1" applyFill="1" applyBorder="1" applyAlignment="1" applyProtection="1">
      <alignment horizontal="center" vertical="center"/>
      <protection locked="0"/>
    </xf>
    <xf numFmtId="9" fontId="27" fillId="4" borderId="41" xfId="0" applyNumberFormat="1" applyFont="1" applyFill="1" applyBorder="1" applyAlignment="1" applyProtection="1">
      <alignment vertical="center"/>
      <protection locked="0"/>
    </xf>
    <xf numFmtId="9" fontId="27" fillId="4" borderId="57" xfId="0" applyNumberFormat="1" applyFont="1" applyFill="1" applyBorder="1" applyAlignment="1">
      <alignment horizontal="center" vertical="center"/>
    </xf>
    <xf numFmtId="1" fontId="27" fillId="4" borderId="48" xfId="0" applyNumberFormat="1" applyFont="1" applyFill="1" applyBorder="1" applyAlignment="1">
      <alignment horizontal="center" vertical="center"/>
    </xf>
    <xf numFmtId="9" fontId="27" fillId="4" borderId="48" xfId="0" applyNumberFormat="1" applyFont="1" applyFill="1" applyBorder="1" applyAlignment="1">
      <alignment horizontal="center" vertical="center"/>
    </xf>
    <xf numFmtId="9" fontId="27" fillId="4" borderId="48" xfId="1" applyFont="1" applyFill="1" applyBorder="1" applyAlignment="1" applyProtection="1">
      <alignment horizontal="center" vertical="center"/>
    </xf>
    <xf numFmtId="14" fontId="40" fillId="0" borderId="1" xfId="0" applyNumberFormat="1" applyFont="1" applyBorder="1" applyAlignment="1" applyProtection="1">
      <alignment horizontal="center" vertical="center" wrapText="1"/>
      <protection locked="0"/>
    </xf>
    <xf numFmtId="9" fontId="40" fillId="0" borderId="1" xfId="0" applyNumberFormat="1" applyFont="1" applyBorder="1" applyAlignment="1" applyProtection="1">
      <alignment horizontal="center" vertical="center" wrapText="1"/>
      <protection locked="0"/>
    </xf>
    <xf numFmtId="9" fontId="40" fillId="0" borderId="1" xfId="1" applyFont="1" applyFill="1" applyBorder="1" applyAlignment="1" applyProtection="1">
      <alignment horizontal="center" vertical="center" wrapText="1"/>
      <protection locked="0"/>
    </xf>
    <xf numFmtId="9" fontId="28" fillId="0" borderId="1" xfId="1" applyFont="1" applyBorder="1" applyAlignment="1" applyProtection="1">
      <alignment horizontal="center" vertical="center" wrapText="1"/>
      <protection locked="0"/>
    </xf>
    <xf numFmtId="9" fontId="28" fillId="0" borderId="1" xfId="1" applyFont="1" applyBorder="1" applyAlignment="1" applyProtection="1">
      <alignment horizontal="center" vertical="center" wrapText="1"/>
    </xf>
    <xf numFmtId="9" fontId="28" fillId="0" borderId="1" xfId="0" applyNumberFormat="1"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9" fontId="28" fillId="0" borderId="1" xfId="1" applyFont="1" applyFill="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9" fontId="29" fillId="0" borderId="1" xfId="1" applyFont="1" applyFill="1" applyBorder="1" applyAlignment="1" applyProtection="1">
      <alignment horizontal="center" vertical="center" wrapText="1"/>
    </xf>
    <xf numFmtId="0" fontId="28" fillId="0" borderId="4" xfId="0" applyFont="1" applyBorder="1" applyAlignment="1" applyProtection="1">
      <alignment vertical="center" wrapText="1"/>
      <protection locked="0"/>
    </xf>
    <xf numFmtId="0" fontId="28" fillId="0" borderId="2" xfId="0" applyFont="1" applyBorder="1" applyAlignment="1" applyProtection="1">
      <alignment vertical="center" wrapText="1"/>
      <protection locked="0"/>
    </xf>
    <xf numFmtId="0" fontId="28" fillId="0" borderId="1" xfId="0" applyFont="1" applyBorder="1" applyAlignment="1" applyProtection="1">
      <alignment vertical="center" wrapText="1"/>
      <protection locked="0"/>
    </xf>
    <xf numFmtId="9" fontId="28" fillId="0" borderId="4" xfId="0" applyNumberFormat="1"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9" fontId="28" fillId="0" borderId="4" xfId="1" applyFont="1" applyBorder="1" applyAlignment="1" applyProtection="1">
      <alignment horizontal="center" vertical="center" wrapText="1"/>
      <protection locked="0"/>
    </xf>
    <xf numFmtId="9" fontId="29" fillId="0" borderId="4" xfId="1" applyFont="1" applyFill="1" applyBorder="1" applyAlignment="1" applyProtection="1">
      <alignment horizontal="center" vertical="center" wrapText="1"/>
    </xf>
    <xf numFmtId="9" fontId="28" fillId="0" borderId="4" xfId="1" applyFont="1" applyBorder="1" applyAlignment="1" applyProtection="1">
      <alignment horizontal="center" vertical="center" wrapText="1"/>
    </xf>
    <xf numFmtId="9" fontId="27" fillId="0" borderId="1" xfId="0" applyNumberFormat="1" applyFont="1" applyBorder="1" applyAlignment="1" applyProtection="1">
      <alignment horizontal="center" vertical="center" wrapText="1"/>
      <protection locked="0"/>
    </xf>
    <xf numFmtId="9" fontId="28" fillId="0" borderId="2" xfId="0" applyNumberFormat="1"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9" fontId="28" fillId="0" borderId="2" xfId="1" applyFont="1" applyBorder="1" applyAlignment="1" applyProtection="1">
      <alignment horizontal="center" vertical="center" wrapText="1"/>
      <protection locked="0"/>
    </xf>
    <xf numFmtId="9" fontId="29" fillId="0" borderId="2" xfId="1" applyFont="1" applyFill="1" applyBorder="1" applyAlignment="1" applyProtection="1">
      <alignment horizontal="center" vertical="center" wrapText="1"/>
    </xf>
    <xf numFmtId="9" fontId="28" fillId="0" borderId="2" xfId="1" applyFont="1" applyBorder="1" applyAlignment="1" applyProtection="1">
      <alignment horizontal="center" vertical="center" wrapText="1"/>
    </xf>
    <xf numFmtId="0" fontId="3" fillId="0" borderId="1"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9" fontId="3" fillId="0" borderId="4"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left" vertical="center"/>
    </xf>
    <xf numFmtId="0" fontId="3" fillId="2" borderId="5" xfId="0" applyFont="1" applyFill="1" applyBorder="1" applyAlignment="1">
      <alignment horizontal="center"/>
    </xf>
    <xf numFmtId="0" fontId="3" fillId="2" borderId="32" xfId="0" applyFont="1" applyFill="1" applyBorder="1" applyAlignment="1">
      <alignment horizontal="center"/>
    </xf>
    <xf numFmtId="0" fontId="3" fillId="2" borderId="6" xfId="0" applyFont="1" applyFill="1" applyBorder="1" applyAlignment="1">
      <alignment horizont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2" borderId="1" xfId="0" applyFont="1" applyFill="1" applyBorder="1" applyAlignment="1">
      <alignment horizontal="center"/>
    </xf>
    <xf numFmtId="0" fontId="2" fillId="0" borderId="5" xfId="0" applyFont="1" applyBorder="1" applyAlignment="1">
      <alignment horizontal="center"/>
    </xf>
    <xf numFmtId="0" fontId="2" fillId="0" borderId="32" xfId="0" applyFont="1" applyBorder="1" applyAlignment="1">
      <alignment horizontal="center"/>
    </xf>
    <xf numFmtId="0" fontId="2" fillId="0" borderId="6"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5" xfId="0" applyFont="1" applyBorder="1" applyAlignment="1">
      <alignment horizontal="center"/>
    </xf>
    <xf numFmtId="0" fontId="2" fillId="0" borderId="10" xfId="0" applyFont="1" applyBorder="1" applyAlignment="1">
      <alignment horizontal="center"/>
    </xf>
    <xf numFmtId="0" fontId="43" fillId="9" borderId="47" xfId="0" applyFont="1" applyFill="1" applyBorder="1" applyAlignment="1">
      <alignment horizontal="center" vertical="center" wrapText="1"/>
    </xf>
    <xf numFmtId="0" fontId="43" fillId="9" borderId="52" xfId="0" applyFont="1" applyFill="1" applyBorder="1" applyAlignment="1">
      <alignment horizontal="center" vertical="center" wrapText="1"/>
    </xf>
    <xf numFmtId="0" fontId="43" fillId="9" borderId="48" xfId="0" applyFont="1" applyFill="1" applyBorder="1" applyAlignment="1">
      <alignment horizontal="center" vertical="center" wrapText="1"/>
    </xf>
    <xf numFmtId="0" fontId="41" fillId="9" borderId="17" xfId="0" applyFont="1" applyFill="1" applyBorder="1" applyAlignment="1">
      <alignment horizontal="left" vertical="justify" wrapText="1"/>
    </xf>
    <xf numFmtId="0" fontId="41" fillId="9" borderId="18" xfId="0" applyFont="1" applyFill="1" applyBorder="1" applyAlignment="1">
      <alignment horizontal="left" vertical="justify" wrapText="1"/>
    </xf>
    <xf numFmtId="0" fontId="41" fillId="9" borderId="19" xfId="0" applyFont="1" applyFill="1" applyBorder="1" applyAlignment="1">
      <alignment horizontal="left" vertical="justify" wrapText="1"/>
    </xf>
    <xf numFmtId="0" fontId="41" fillId="9" borderId="35" xfId="0" applyFont="1" applyFill="1" applyBorder="1" applyAlignment="1">
      <alignment horizontal="left" vertical="justify" wrapText="1"/>
    </xf>
    <xf numFmtId="0" fontId="41" fillId="9" borderId="44" xfId="0" applyFont="1" applyFill="1" applyBorder="1" applyAlignment="1">
      <alignment horizontal="left" vertical="justify" wrapText="1"/>
    </xf>
    <xf numFmtId="0" fontId="41" fillId="9" borderId="46" xfId="0" applyFont="1" applyFill="1" applyBorder="1" applyAlignment="1">
      <alignment horizontal="left" vertical="justify" wrapText="1"/>
    </xf>
    <xf numFmtId="0" fontId="41" fillId="9" borderId="49" xfId="0" applyFont="1" applyFill="1" applyBorder="1" applyAlignment="1">
      <alignment horizontal="left" vertical="justify" wrapText="1"/>
    </xf>
    <xf numFmtId="0" fontId="41" fillId="9" borderId="0" xfId="0" applyFont="1" applyFill="1" applyAlignment="1">
      <alignment horizontal="left" vertical="justify" wrapText="1"/>
    </xf>
    <xf numFmtId="0" fontId="41" fillId="9" borderId="50" xfId="0" applyFont="1" applyFill="1" applyBorder="1" applyAlignment="1">
      <alignment horizontal="left" vertical="justify" wrapText="1"/>
    </xf>
    <xf numFmtId="0" fontId="41" fillId="9" borderId="45" xfId="0" applyFont="1" applyFill="1" applyBorder="1" applyAlignment="1">
      <alignment horizontal="left" vertical="justify" wrapText="1"/>
    </xf>
    <xf numFmtId="0" fontId="41" fillId="9" borderId="41" xfId="0" applyFont="1" applyFill="1" applyBorder="1" applyAlignment="1">
      <alignment horizontal="left" vertical="justify" wrapText="1"/>
    </xf>
    <xf numFmtId="0" fontId="41" fillId="9" borderId="43" xfId="0" applyFont="1" applyFill="1" applyBorder="1" applyAlignment="1">
      <alignment horizontal="left" vertical="justify" wrapText="1"/>
    </xf>
    <xf numFmtId="0" fontId="43" fillId="9" borderId="0" xfId="0" applyFont="1" applyFill="1" applyAlignment="1">
      <alignment horizontal="center" vertical="justify" wrapText="1"/>
    </xf>
    <xf numFmtId="0" fontId="39" fillId="9" borderId="0" xfId="0" applyFont="1" applyFill="1" applyAlignment="1">
      <alignment horizontal="center" vertical="justify"/>
    </xf>
    <xf numFmtId="0" fontId="41" fillId="9" borderId="17" xfId="0" applyFont="1" applyFill="1" applyBorder="1" applyAlignment="1">
      <alignment horizontal="left" vertical="center" wrapText="1"/>
    </xf>
    <xf numFmtId="0" fontId="41" fillId="9" borderId="18" xfId="0" applyFont="1" applyFill="1" applyBorder="1" applyAlignment="1">
      <alignment horizontal="left" vertical="center" wrapText="1"/>
    </xf>
    <xf numFmtId="0" fontId="41" fillId="9" borderId="19" xfId="0" applyFont="1" applyFill="1" applyBorder="1" applyAlignment="1">
      <alignment horizontal="left" vertical="center" wrapText="1"/>
    </xf>
    <xf numFmtId="0" fontId="43" fillId="9" borderId="47" xfId="0" applyFont="1" applyFill="1" applyBorder="1" applyAlignment="1">
      <alignment horizontal="center" vertical="justify" wrapText="1"/>
    </xf>
    <xf numFmtId="0" fontId="43" fillId="9" borderId="48" xfId="0" applyFont="1" applyFill="1" applyBorder="1" applyAlignment="1">
      <alignment horizontal="center" vertical="justify" wrapText="1"/>
    </xf>
    <xf numFmtId="0" fontId="40" fillId="9" borderId="1" xfId="0" applyFont="1" applyFill="1" applyBorder="1" applyAlignment="1">
      <alignment horizontal="left" wrapText="1"/>
    </xf>
    <xf numFmtId="0" fontId="40" fillId="9" borderId="12" xfId="0" applyFont="1" applyFill="1" applyBorder="1" applyAlignment="1">
      <alignment horizontal="left" wrapText="1"/>
    </xf>
    <xf numFmtId="0" fontId="40" fillId="9" borderId="14" xfId="0" applyFont="1" applyFill="1" applyBorder="1" applyAlignment="1">
      <alignment horizontal="left" wrapText="1"/>
    </xf>
    <xf numFmtId="0" fontId="40" fillId="9" borderId="15" xfId="0" applyFont="1" applyFill="1" applyBorder="1" applyAlignment="1">
      <alignment horizontal="left" wrapText="1"/>
    </xf>
    <xf numFmtId="0" fontId="41" fillId="9" borderId="27" xfId="0" applyFont="1" applyFill="1" applyBorder="1" applyAlignment="1">
      <alignment horizontal="center" vertical="center" wrapText="1"/>
    </xf>
    <xf numFmtId="0" fontId="41" fillId="9" borderId="28" xfId="0" applyFont="1" applyFill="1" applyBorder="1" applyAlignment="1">
      <alignment horizontal="center" vertical="center" wrapText="1"/>
    </xf>
    <xf numFmtId="0" fontId="41" fillId="9" borderId="56" xfId="0" applyFont="1" applyFill="1" applyBorder="1" applyAlignment="1">
      <alignment horizontal="center" vertical="center" wrapText="1"/>
    </xf>
    <xf numFmtId="0" fontId="40" fillId="9" borderId="9" xfId="0" applyFont="1" applyFill="1" applyBorder="1" applyAlignment="1">
      <alignment horizontal="left" wrapText="1"/>
    </xf>
    <xf numFmtId="0" fontId="40" fillId="9" borderId="10" xfId="0" applyFont="1" applyFill="1" applyBorder="1" applyAlignment="1">
      <alignment horizontal="left" wrapText="1"/>
    </xf>
    <xf numFmtId="0" fontId="10" fillId="15" borderId="35" xfId="0" applyFont="1" applyFill="1" applyBorder="1" applyAlignment="1">
      <alignment horizontal="center" wrapText="1"/>
    </xf>
    <xf numFmtId="0" fontId="10" fillId="15" borderId="44" xfId="0" applyFont="1" applyFill="1" applyBorder="1" applyAlignment="1">
      <alignment horizontal="center" wrapText="1"/>
    </xf>
    <xf numFmtId="0" fontId="10" fillId="15" borderId="46" xfId="0" applyFont="1" applyFill="1" applyBorder="1" applyAlignment="1">
      <alignment horizontal="center" wrapText="1"/>
    </xf>
    <xf numFmtId="0" fontId="41" fillId="9" borderId="11" xfId="0" applyFont="1" applyFill="1" applyBorder="1" applyAlignment="1">
      <alignment horizontal="left" wrapText="1"/>
    </xf>
    <xf numFmtId="0" fontId="41" fillId="9" borderId="1" xfId="0" applyFont="1" applyFill="1" applyBorder="1" applyAlignment="1">
      <alignment horizontal="left" wrapText="1"/>
    </xf>
    <xf numFmtId="0" fontId="49" fillId="9" borderId="0" xfId="0" applyFont="1" applyFill="1" applyAlignment="1">
      <alignment horizontal="center" wrapText="1"/>
    </xf>
    <xf numFmtId="0" fontId="27" fillId="9" borderId="41" xfId="0" applyFont="1" applyFill="1" applyBorder="1" applyAlignment="1">
      <alignment horizontal="center"/>
    </xf>
    <xf numFmtId="0" fontId="10" fillId="9" borderId="11" xfId="0" applyFont="1" applyFill="1" applyBorder="1" applyAlignment="1">
      <alignment horizontal="center" vertical="center" wrapText="1"/>
    </xf>
    <xf numFmtId="0" fontId="40" fillId="9" borderId="12" xfId="0" applyFont="1" applyFill="1" applyBorder="1" applyAlignment="1">
      <alignment horizontal="center" vertical="center"/>
    </xf>
    <xf numFmtId="0" fontId="41" fillId="9" borderId="13" xfId="0" applyFont="1" applyFill="1" applyBorder="1" applyAlignment="1">
      <alignment horizontal="left" wrapText="1"/>
    </xf>
    <xf numFmtId="0" fontId="41" fillId="9" borderId="14" xfId="0" applyFont="1" applyFill="1" applyBorder="1" applyAlignment="1">
      <alignment horizontal="left" wrapText="1"/>
    </xf>
    <xf numFmtId="0" fontId="41" fillId="9" borderId="35" xfId="0" applyFont="1" applyFill="1" applyBorder="1" applyAlignment="1">
      <alignment horizontal="center" wrapText="1"/>
    </xf>
    <xf numFmtId="0" fontId="41" fillId="9" borderId="44" xfId="0" applyFont="1" applyFill="1" applyBorder="1" applyAlignment="1">
      <alignment horizontal="center" wrapText="1"/>
    </xf>
    <xf numFmtId="0" fontId="41" fillId="9" borderId="46" xfId="0" applyFont="1" applyFill="1" applyBorder="1" applyAlignment="1">
      <alignment horizontal="center" wrapText="1"/>
    </xf>
    <xf numFmtId="0" fontId="41" fillId="9" borderId="49" xfId="0" applyFont="1" applyFill="1" applyBorder="1" applyAlignment="1">
      <alignment horizontal="center" wrapText="1"/>
    </xf>
    <xf numFmtId="0" fontId="41" fillId="9" borderId="0" xfId="0" applyFont="1" applyFill="1" applyAlignment="1">
      <alignment horizontal="center" wrapText="1"/>
    </xf>
    <xf numFmtId="0" fontId="41" fillId="9" borderId="50" xfId="0" applyFont="1" applyFill="1" applyBorder="1" applyAlignment="1">
      <alignment horizontal="center" wrapText="1"/>
    </xf>
    <xf numFmtId="0" fontId="47" fillId="8" borderId="53" xfId="0" applyFont="1" applyFill="1" applyBorder="1" applyAlignment="1" applyProtection="1">
      <alignment horizontal="center" vertical="center" wrapText="1"/>
      <protection locked="0"/>
    </xf>
    <xf numFmtId="0" fontId="47" fillId="8" borderId="54" xfId="0" applyFont="1" applyFill="1" applyBorder="1" applyAlignment="1" applyProtection="1">
      <alignment horizontal="center" vertical="center" wrapText="1"/>
      <protection locked="0"/>
    </xf>
    <xf numFmtId="9" fontId="28" fillId="0" borderId="1" xfId="1"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50" fillId="9" borderId="33" xfId="0" applyFont="1" applyFill="1" applyBorder="1" applyAlignment="1" applyProtection="1">
      <alignment horizontal="center" vertical="center"/>
      <protection locked="0"/>
    </xf>
    <xf numFmtId="0" fontId="50" fillId="9" borderId="51" xfId="0" applyFont="1" applyFill="1" applyBorder="1" applyAlignment="1" applyProtection="1">
      <alignment horizontal="center" vertical="center"/>
      <protection locked="0"/>
    </xf>
    <xf numFmtId="0" fontId="50" fillId="9" borderId="34" xfId="0" applyFont="1" applyFill="1" applyBorder="1" applyAlignment="1" applyProtection="1">
      <alignment horizontal="center" vertical="center"/>
      <protection locked="0"/>
    </xf>
    <xf numFmtId="14" fontId="40" fillId="0" borderId="26" xfId="0" applyNumberFormat="1" applyFont="1" applyBorder="1" applyAlignment="1" applyProtection="1">
      <alignment horizontal="center"/>
      <protection locked="0"/>
    </xf>
    <xf numFmtId="0" fontId="40" fillId="0" borderId="26" xfId="0" applyFont="1" applyBorder="1" applyAlignment="1" applyProtection="1">
      <alignment horizontal="center"/>
      <protection locked="0"/>
    </xf>
    <xf numFmtId="0" fontId="40" fillId="0" borderId="32" xfId="0" applyFont="1" applyBorder="1" applyAlignment="1" applyProtection="1">
      <alignment horizontal="center"/>
      <protection locked="0"/>
    </xf>
    <xf numFmtId="0" fontId="10" fillId="9" borderId="13" xfId="0" applyFont="1" applyFill="1" applyBorder="1" applyAlignment="1" applyProtection="1">
      <alignment horizontal="center" vertical="center"/>
      <protection locked="0"/>
    </xf>
    <xf numFmtId="0" fontId="10" fillId="9" borderId="14" xfId="0" applyFont="1" applyFill="1" applyBorder="1" applyAlignment="1" applyProtection="1">
      <alignment horizontal="center" vertical="center"/>
      <protection locked="0"/>
    </xf>
    <xf numFmtId="0" fontId="10" fillId="9" borderId="15" xfId="0" applyFont="1" applyFill="1" applyBorder="1" applyAlignment="1" applyProtection="1">
      <alignment horizontal="center" vertical="center"/>
      <protection locked="0"/>
    </xf>
    <xf numFmtId="14" fontId="10" fillId="0" borderId="26" xfId="0" applyNumberFormat="1" applyFont="1" applyBorder="1" applyAlignment="1" applyProtection="1">
      <alignment horizontal="center"/>
      <protection locked="0"/>
    </xf>
    <xf numFmtId="0" fontId="24" fillId="8" borderId="39" xfId="0" applyFont="1" applyFill="1" applyBorder="1" applyAlignment="1">
      <alignment horizontal="center" vertical="center" wrapText="1"/>
    </xf>
    <xf numFmtId="0" fontId="24" fillId="8" borderId="47" xfId="0" applyFont="1" applyFill="1" applyBorder="1" applyAlignment="1">
      <alignment horizontal="center" vertical="center" wrapText="1"/>
    </xf>
    <xf numFmtId="0" fontId="24" fillId="8" borderId="17" xfId="0" applyFont="1" applyFill="1" applyBorder="1" applyAlignment="1">
      <alignment horizontal="center" vertical="center" wrapText="1"/>
    </xf>
    <xf numFmtId="0" fontId="24" fillId="8" borderId="18" xfId="0" applyFont="1" applyFill="1" applyBorder="1" applyAlignment="1">
      <alignment horizontal="center" vertical="center" wrapText="1"/>
    </xf>
    <xf numFmtId="0" fontId="24" fillId="8" borderId="19" xfId="0" applyFont="1" applyFill="1" applyBorder="1" applyAlignment="1">
      <alignment horizontal="center" vertical="center" wrapText="1"/>
    </xf>
    <xf numFmtId="0" fontId="24" fillId="8" borderId="35" xfId="0" applyFont="1" applyFill="1" applyBorder="1" applyAlignment="1">
      <alignment horizontal="center" vertical="center" wrapText="1"/>
    </xf>
    <xf numFmtId="0" fontId="24" fillId="8" borderId="46" xfId="0" applyFont="1" applyFill="1" applyBorder="1" applyAlignment="1">
      <alignment horizontal="center" vertical="center" wrapText="1"/>
    </xf>
    <xf numFmtId="0" fontId="24" fillId="8" borderId="49" xfId="0" applyFont="1" applyFill="1" applyBorder="1" applyAlignment="1">
      <alignment horizontal="center" vertical="center" wrapText="1"/>
    </xf>
    <xf numFmtId="0" fontId="24" fillId="8" borderId="50" xfId="0" applyFont="1" applyFill="1" applyBorder="1" applyAlignment="1">
      <alignment horizontal="center" vertical="center" wrapText="1"/>
    </xf>
    <xf numFmtId="0" fontId="40" fillId="0" borderId="0" xfId="0" applyFont="1" applyAlignment="1" applyProtection="1">
      <alignment horizontal="center"/>
      <protection locked="0"/>
    </xf>
    <xf numFmtId="0" fontId="40" fillId="0" borderId="50" xfId="0" applyFont="1" applyBorder="1" applyAlignment="1" applyProtection="1">
      <alignment horizontal="center"/>
      <protection locked="0"/>
    </xf>
    <xf numFmtId="166" fontId="28" fillId="0" borderId="0" xfId="1" applyNumberFormat="1" applyFont="1" applyBorder="1" applyAlignment="1" applyProtection="1">
      <alignment horizontal="center" vertical="center" wrapText="1"/>
      <protection locked="0"/>
    </xf>
    <xf numFmtId="0" fontId="22" fillId="13" borderId="41" xfId="0" applyFont="1" applyFill="1" applyBorder="1" applyAlignment="1">
      <alignment horizontal="center" vertical="center"/>
    </xf>
    <xf numFmtId="0" fontId="22" fillId="13" borderId="43" xfId="0" applyFont="1" applyFill="1" applyBorder="1" applyAlignment="1">
      <alignment horizontal="center" vertical="center"/>
    </xf>
    <xf numFmtId="0" fontId="10" fillId="9" borderId="40" xfId="0" applyFont="1" applyFill="1" applyBorder="1" applyAlignment="1" applyProtection="1">
      <alignment horizontal="left" vertical="center" wrapText="1"/>
      <protection locked="0"/>
    </xf>
    <xf numFmtId="0" fontId="10" fillId="9" borderId="25" xfId="0" applyFont="1" applyFill="1" applyBorder="1" applyAlignment="1" applyProtection="1">
      <alignment horizontal="left" vertical="center" wrapText="1"/>
      <protection locked="0"/>
    </xf>
    <xf numFmtId="0" fontId="10" fillId="9" borderId="55" xfId="0" applyFont="1" applyFill="1" applyBorder="1" applyAlignment="1" applyProtection="1">
      <alignment horizontal="left" vertical="center" wrapText="1"/>
      <protection locked="0"/>
    </xf>
    <xf numFmtId="0" fontId="47" fillId="8" borderId="42" xfId="0" applyFont="1" applyFill="1" applyBorder="1" applyAlignment="1" applyProtection="1">
      <alignment horizontal="center" vertical="center" wrapText="1"/>
      <protection locked="0"/>
    </xf>
    <xf numFmtId="0" fontId="8" fillId="0" borderId="0" xfId="0" applyFont="1" applyAlignment="1" applyProtection="1">
      <alignment horizontal="center"/>
      <protection locked="0"/>
    </xf>
    <xf numFmtId="0" fontId="12" fillId="0" borderId="0" xfId="0" applyFont="1" applyAlignment="1" applyProtection="1">
      <alignment horizontal="center"/>
      <protection locked="0"/>
    </xf>
    <xf numFmtId="0" fontId="22" fillId="13" borderId="45" xfId="0" applyFont="1" applyFill="1" applyBorder="1" applyAlignment="1">
      <alignment horizontal="center" vertical="center"/>
    </xf>
    <xf numFmtId="0" fontId="24" fillId="13" borderId="41" xfId="0" applyFont="1" applyFill="1" applyBorder="1" applyAlignment="1">
      <alignment horizontal="center" vertical="center"/>
    </xf>
    <xf numFmtId="0" fontId="24" fillId="13" borderId="43" xfId="0" applyFont="1" applyFill="1" applyBorder="1" applyAlignment="1">
      <alignment horizontal="center" vertical="center"/>
    </xf>
    <xf numFmtId="2" fontId="24" fillId="8" borderId="39" xfId="0" applyNumberFormat="1" applyFont="1" applyFill="1" applyBorder="1" applyAlignment="1">
      <alignment horizontal="center" vertical="center" wrapText="1"/>
    </xf>
    <xf numFmtId="2" fontId="24" fillId="8" borderId="47" xfId="0" applyNumberFormat="1" applyFont="1" applyFill="1" applyBorder="1" applyAlignment="1">
      <alignment horizontal="center" vertical="center" wrapText="1"/>
    </xf>
    <xf numFmtId="0" fontId="22" fillId="12" borderId="17" xfId="0" applyFont="1" applyFill="1" applyBorder="1" applyAlignment="1">
      <alignment horizontal="center" vertical="center"/>
    </xf>
    <xf numFmtId="0" fontId="22" fillId="12" borderId="18" xfId="0" applyFont="1" applyFill="1" applyBorder="1" applyAlignment="1">
      <alignment horizontal="center" vertical="center"/>
    </xf>
    <xf numFmtId="0" fontId="22" fillId="12" borderId="19" xfId="0" applyFont="1" applyFill="1" applyBorder="1" applyAlignment="1">
      <alignment horizontal="center" vertic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9" fontId="4" fillId="0" borderId="2" xfId="1" applyFont="1" applyFill="1" applyBorder="1" applyAlignment="1">
      <alignment horizontal="center" vertical="center" wrapText="1"/>
    </xf>
    <xf numFmtId="9" fontId="4" fillId="0" borderId="3" xfId="1" applyFont="1" applyFill="1" applyBorder="1" applyAlignment="1">
      <alignment horizontal="center" vertical="center" wrapText="1"/>
    </xf>
    <xf numFmtId="9" fontId="4" fillId="0" borderId="4" xfId="1" applyFont="1" applyFill="1" applyBorder="1" applyAlignment="1">
      <alignment horizontal="center" vertical="center" wrapText="1"/>
    </xf>
    <xf numFmtId="9" fontId="2" fillId="0" borderId="2" xfId="1" applyFont="1" applyBorder="1" applyAlignment="1">
      <alignment horizontal="center" vertical="center" wrapText="1"/>
    </xf>
    <xf numFmtId="0" fontId="2" fillId="0" borderId="3" xfId="1" applyNumberFormat="1" applyFont="1" applyBorder="1" applyAlignment="1">
      <alignment horizontal="center" vertical="center" wrapText="1"/>
    </xf>
    <xf numFmtId="0" fontId="2" fillId="0" borderId="4" xfId="1" applyNumberFormat="1" applyFont="1" applyBorder="1" applyAlignment="1">
      <alignment horizontal="center" vertical="center" wrapText="1"/>
    </xf>
    <xf numFmtId="9" fontId="2" fillId="0" borderId="3" xfId="1" applyFont="1" applyBorder="1" applyAlignment="1">
      <alignment horizontal="center" vertical="center" wrapText="1"/>
    </xf>
    <xf numFmtId="9" fontId="2" fillId="0" borderId="4" xfId="1"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23"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3" fillId="2" borderId="17" xfId="0" applyFont="1" applyFill="1" applyBorder="1" applyAlignment="1">
      <alignment horizont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6" fillId="7" borderId="1" xfId="0" applyFont="1" applyFill="1" applyBorder="1" applyAlignment="1">
      <alignment vertical="center" wrapText="1"/>
    </xf>
    <xf numFmtId="0" fontId="9" fillId="5" borderId="44"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21" xfId="0" applyFont="1" applyBorder="1" applyAlignment="1">
      <alignment horizontal="center" vertical="center" wrapText="1"/>
    </xf>
    <xf numFmtId="0" fontId="21" fillId="7" borderId="39" xfId="0" applyFont="1" applyFill="1" applyBorder="1" applyAlignment="1">
      <alignment horizontal="left" vertical="top" wrapText="1"/>
    </xf>
    <xf numFmtId="0" fontId="16" fillId="7" borderId="4" xfId="0" applyFont="1" applyFill="1" applyBorder="1" applyAlignment="1">
      <alignment vertical="center" wrapText="1"/>
    </xf>
    <xf numFmtId="0" fontId="12" fillId="0" borderId="0" xfId="0" applyFont="1" applyAlignment="1">
      <alignment horizontal="left"/>
    </xf>
    <xf numFmtId="0" fontId="33" fillId="12" borderId="17" xfId="0" applyFont="1" applyFill="1" applyBorder="1" applyAlignment="1">
      <alignment horizontal="center" vertical="center" wrapText="1"/>
    </xf>
    <xf numFmtId="0" fontId="33" fillId="12" borderId="18" xfId="0" applyFont="1" applyFill="1" applyBorder="1" applyAlignment="1">
      <alignment horizontal="center" vertical="center" wrapText="1"/>
    </xf>
    <xf numFmtId="0" fontId="33" fillId="12" borderId="19" xfId="0" applyFont="1" applyFill="1" applyBorder="1" applyAlignment="1">
      <alignment horizontal="center" vertical="center" wrapText="1"/>
    </xf>
    <xf numFmtId="0" fontId="22" fillId="13" borderId="17" xfId="0" applyFont="1" applyFill="1" applyBorder="1" applyAlignment="1">
      <alignment horizontal="center" vertical="top" wrapText="1"/>
    </xf>
    <xf numFmtId="0" fontId="22" fillId="13" borderId="18" xfId="0" applyFont="1" applyFill="1" applyBorder="1" applyAlignment="1">
      <alignment horizontal="center" vertical="top" wrapText="1"/>
    </xf>
    <xf numFmtId="0" fontId="22" fillId="13" borderId="19" xfId="0" applyFont="1" applyFill="1" applyBorder="1" applyAlignment="1">
      <alignment horizontal="center" vertical="top" wrapText="1"/>
    </xf>
    <xf numFmtId="0" fontId="12" fillId="0" borderId="44" xfId="0" applyFont="1" applyBorder="1" applyAlignment="1">
      <alignment horizontal="left" vertical="center" wrapText="1"/>
    </xf>
    <xf numFmtId="0" fontId="12" fillId="0" borderId="41" xfId="0" applyFont="1" applyBorder="1" applyAlignment="1">
      <alignment horizontal="left" vertical="center" wrapText="1"/>
    </xf>
    <xf numFmtId="0" fontId="12" fillId="0" borderId="41" xfId="0" applyFont="1" applyBorder="1" applyAlignment="1">
      <alignment horizontal="left" vertical="center"/>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164" fontId="9" fillId="0" borderId="1" xfId="0" applyNumberFormat="1" applyFont="1" applyBorder="1" applyAlignment="1">
      <alignment horizontal="center" vertical="center"/>
    </xf>
    <xf numFmtId="0" fontId="12" fillId="0" borderId="1" xfId="0" applyFont="1" applyBorder="1" applyAlignment="1">
      <alignment horizontal="center"/>
    </xf>
    <xf numFmtId="0" fontId="9" fillId="5" borderId="38"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2" fillId="0" borderId="1" xfId="0" applyFont="1" applyBorder="1" applyAlignment="1">
      <alignment horizontal="center" vertical="center"/>
    </xf>
    <xf numFmtId="0" fontId="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9" borderId="1" xfId="0" applyFont="1" applyFill="1" applyBorder="1" applyAlignment="1">
      <alignment horizontal="center" vertical="center"/>
    </xf>
    <xf numFmtId="164" fontId="9" fillId="0" borderId="2" xfId="0" applyNumberFormat="1" applyFont="1" applyBorder="1" applyAlignment="1">
      <alignment horizontal="center" vertical="center"/>
    </xf>
    <xf numFmtId="164" fontId="9" fillId="0" borderId="3" xfId="0" applyNumberFormat="1" applyFont="1" applyBorder="1" applyAlignment="1">
      <alignment horizontal="center" vertical="center"/>
    </xf>
    <xf numFmtId="164" fontId="9" fillId="0" borderId="4" xfId="0" applyNumberFormat="1" applyFont="1" applyBorder="1" applyAlignment="1">
      <alignment horizontal="center" vertical="center"/>
    </xf>
    <xf numFmtId="0" fontId="18" fillId="9" borderId="1" xfId="0" applyFont="1" applyFill="1" applyBorder="1" applyAlignment="1">
      <alignment horizontal="center" vertical="center" wrapText="1"/>
    </xf>
    <xf numFmtId="0" fontId="45" fillId="9" borderId="1" xfId="0" applyFont="1" applyFill="1" applyBorder="1" applyAlignment="1">
      <alignment horizontal="center" vertical="center"/>
    </xf>
    <xf numFmtId="0" fontId="46" fillId="9" borderId="1" xfId="0" applyFont="1" applyFill="1" applyBorder="1" applyAlignment="1">
      <alignment horizontal="center" vertical="center"/>
    </xf>
    <xf numFmtId="0" fontId="20" fillId="7" borderId="17" xfId="0" applyFont="1" applyFill="1" applyBorder="1" applyAlignment="1">
      <alignment horizontal="center" vertical="center" wrapText="1"/>
    </xf>
    <xf numFmtId="0" fontId="20" fillId="7" borderId="18" xfId="0" applyFont="1" applyFill="1" applyBorder="1" applyAlignment="1">
      <alignment horizontal="center" vertical="center" wrapText="1"/>
    </xf>
    <xf numFmtId="0" fontId="20" fillId="7" borderId="19" xfId="0" applyFont="1" applyFill="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3"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0" fontId="24" fillId="9" borderId="20" xfId="0" applyFont="1" applyFill="1" applyBorder="1" applyAlignment="1" applyProtection="1">
      <alignment horizontal="center" vertical="center"/>
      <protection locked="0"/>
    </xf>
    <xf numFmtId="0" fontId="34" fillId="9" borderId="0" xfId="0" applyFont="1" applyFill="1" applyAlignment="1">
      <alignment horizontal="center"/>
    </xf>
    <xf numFmtId="0" fontId="34" fillId="9" borderId="50" xfId="0" applyFont="1" applyFill="1" applyBorder="1" applyAlignment="1">
      <alignment horizontal="center"/>
    </xf>
    <xf numFmtId="0" fontId="22" fillId="13" borderId="17" xfId="0" applyFont="1" applyFill="1" applyBorder="1" applyAlignment="1" applyProtection="1">
      <alignment horizontal="center" vertical="center"/>
      <protection locked="0"/>
    </xf>
    <xf numFmtId="0" fontId="22" fillId="13" borderId="18" xfId="0" applyFont="1" applyFill="1" applyBorder="1" applyAlignment="1" applyProtection="1">
      <alignment horizontal="center" vertical="center"/>
      <protection locked="0"/>
    </xf>
    <xf numFmtId="0" fontId="22" fillId="13" borderId="19" xfId="0" applyFont="1" applyFill="1" applyBorder="1" applyAlignment="1" applyProtection="1">
      <alignment horizontal="center" vertical="center"/>
      <protection locked="0"/>
    </xf>
    <xf numFmtId="9" fontId="34" fillId="4" borderId="1" xfId="1" applyFont="1" applyFill="1" applyBorder="1" applyAlignment="1">
      <alignment horizontal="center" vertical="center"/>
    </xf>
    <xf numFmtId="9" fontId="34" fillId="4" borderId="2" xfId="0" applyNumberFormat="1" applyFont="1" applyFill="1" applyBorder="1" applyAlignment="1">
      <alignment horizontal="center" vertical="center"/>
    </xf>
    <xf numFmtId="0" fontId="34" fillId="4" borderId="4" xfId="0" applyFont="1" applyFill="1" applyBorder="1" applyAlignment="1">
      <alignment horizontal="center" vertical="center"/>
    </xf>
    <xf numFmtId="0" fontId="34" fillId="0" borderId="2" xfId="0" applyFont="1" applyBorder="1" applyAlignment="1">
      <alignment horizontal="left" vertical="center"/>
    </xf>
    <xf numFmtId="0" fontId="34" fillId="0" borderId="4" xfId="0" applyFont="1" applyBorder="1" applyAlignment="1">
      <alignment horizontal="left" vertical="center"/>
    </xf>
    <xf numFmtId="9" fontId="34" fillId="0" borderId="2" xfId="0" applyNumberFormat="1" applyFont="1" applyBorder="1" applyAlignment="1">
      <alignment horizontal="center" vertical="center"/>
    </xf>
    <xf numFmtId="9" fontId="34" fillId="0" borderId="4" xfId="0" applyNumberFormat="1" applyFont="1" applyBorder="1" applyAlignment="1">
      <alignment horizontal="center" vertical="center"/>
    </xf>
    <xf numFmtId="0" fontId="14" fillId="12" borderId="17" xfId="0" applyFont="1" applyFill="1" applyBorder="1" applyAlignment="1">
      <alignment horizontal="center" vertical="center"/>
    </xf>
    <xf numFmtId="0" fontId="14" fillId="12" borderId="18" xfId="0" applyFont="1" applyFill="1" applyBorder="1" applyAlignment="1">
      <alignment horizontal="center" vertical="center"/>
    </xf>
    <xf numFmtId="0" fontId="14" fillId="12" borderId="19" xfId="0" applyFont="1" applyFill="1" applyBorder="1" applyAlignment="1">
      <alignment horizontal="center" vertical="center"/>
    </xf>
    <xf numFmtId="0" fontId="34" fillId="9" borderId="25" xfId="0" applyFont="1" applyFill="1" applyBorder="1" applyAlignment="1">
      <alignment horizontal="center"/>
    </xf>
    <xf numFmtId="0" fontId="34" fillId="9" borderId="32" xfId="0" applyFont="1" applyFill="1" applyBorder="1" applyAlignment="1">
      <alignment horizontal="center"/>
    </xf>
    <xf numFmtId="0" fontId="34" fillId="9" borderId="1" xfId="0" applyFont="1" applyFill="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30" xfId="0" applyFont="1" applyBorder="1" applyAlignment="1">
      <alignment horizontal="center" vertical="center"/>
    </xf>
  </cellXfs>
  <cellStyles count="12">
    <cellStyle name="Hipervínculo" xfId="7" builtinId="8" hidden="1"/>
    <cellStyle name="Hipervínculo" xfId="9" builtinId="8" hidden="1"/>
    <cellStyle name="Hipervínculo" xfId="5" builtinId="8" hidden="1"/>
    <cellStyle name="Hipervínculo" xfId="3" builtinId="8" hidden="1"/>
    <cellStyle name="Hipervínculo" xfId="11" builtinId="8"/>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xr:uid="{00000000-0005-0000-0000-00000A000000}"/>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1</xdr:rowOff>
    </xdr:from>
    <xdr:to>
      <xdr:col>8</xdr:col>
      <xdr:colOff>46691</xdr:colOff>
      <xdr:row>3</xdr:row>
      <xdr:rowOff>301626</xdr:rowOff>
    </xdr:to>
    <xdr:pic>
      <xdr:nvPicPr>
        <xdr:cNvPr id="5" name="Imagen 4" descr="logo-01.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1"/>
          <a:ext cx="6697383" cy="920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1638300</xdr:colOff>
      <xdr:row>0</xdr:row>
      <xdr:rowOff>0</xdr:rowOff>
    </xdr:from>
    <xdr:to>
      <xdr:col>9</xdr:col>
      <xdr:colOff>332869</xdr:colOff>
      <xdr:row>3</xdr:row>
      <xdr:rowOff>301625</xdr:rowOff>
    </xdr:to>
    <xdr:pic>
      <xdr:nvPicPr>
        <xdr:cNvPr id="2" name="Imagen 1" descr="logo-01.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6900" y="0"/>
          <a:ext cx="6666994" cy="9017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26" t="s">
        <v>0</v>
      </c>
      <c r="C2" s="226"/>
      <c r="D2" s="226"/>
      <c r="E2" s="226"/>
      <c r="F2" s="226"/>
      <c r="G2" s="226"/>
      <c r="H2" s="226"/>
      <c r="I2" s="226"/>
    </row>
    <row r="3" spans="1:9" x14ac:dyDescent="0.25">
      <c r="B3" s="242" t="s">
        <v>1</v>
      </c>
      <c r="C3" s="242"/>
      <c r="D3" s="242"/>
      <c r="E3" s="242"/>
      <c r="F3" s="242"/>
      <c r="G3" s="242"/>
      <c r="H3" s="242"/>
      <c r="I3" s="242"/>
    </row>
    <row r="4" spans="1:9" x14ac:dyDescent="0.25">
      <c r="C4" s="2" t="s">
        <v>2</v>
      </c>
      <c r="D4" s="3" t="s">
        <v>3</v>
      </c>
    </row>
    <row r="5" spans="1:9" x14ac:dyDescent="0.25">
      <c r="C5" s="2" t="s">
        <v>4</v>
      </c>
      <c r="D5" s="3" t="s">
        <v>5</v>
      </c>
    </row>
    <row r="6" spans="1:9" x14ac:dyDescent="0.25">
      <c r="C6" s="4" t="s">
        <v>6</v>
      </c>
      <c r="D6" s="5" t="s">
        <v>7</v>
      </c>
    </row>
    <row r="7" spans="1:9" x14ac:dyDescent="0.25">
      <c r="C7" s="4" t="s">
        <v>8</v>
      </c>
      <c r="D7" s="5" t="s">
        <v>9</v>
      </c>
    </row>
    <row r="8" spans="1:9" x14ac:dyDescent="0.25">
      <c r="C8" s="4" t="s">
        <v>10</v>
      </c>
      <c r="D8" s="6">
        <v>41656</v>
      </c>
      <c r="E8" s="7"/>
    </row>
    <row r="9" spans="1:9" x14ac:dyDescent="0.25">
      <c r="C9" s="236" t="s">
        <v>11</v>
      </c>
      <c r="D9" s="5" t="s">
        <v>12</v>
      </c>
      <c r="F9" s="7"/>
      <c r="I9" s="7"/>
    </row>
    <row r="10" spans="1:9" x14ac:dyDescent="0.25">
      <c r="C10" s="236"/>
      <c r="D10" s="5" t="s">
        <v>13</v>
      </c>
    </row>
    <row r="12" spans="1:9" x14ac:dyDescent="0.25">
      <c r="A12" s="237" t="s">
        <v>14</v>
      </c>
      <c r="B12" s="238"/>
      <c r="C12" s="238"/>
      <c r="D12" s="238"/>
      <c r="E12" s="238"/>
      <c r="F12" s="238"/>
      <c r="G12" s="238"/>
      <c r="H12" s="238"/>
      <c r="I12" s="239"/>
    </row>
    <row r="13" spans="1:9" x14ac:dyDescent="0.25">
      <c r="A13" s="237" t="s">
        <v>15</v>
      </c>
      <c r="B13" s="238"/>
      <c r="C13" s="238"/>
      <c r="D13" s="238"/>
      <c r="E13" s="238"/>
      <c r="F13" s="238"/>
      <c r="G13" s="238"/>
      <c r="H13" s="238"/>
      <c r="I13" s="239"/>
    </row>
    <row r="14" spans="1:9" x14ac:dyDescent="0.25">
      <c r="A14" s="243"/>
      <c r="B14" s="244"/>
      <c r="C14" s="244"/>
      <c r="D14" s="244"/>
      <c r="E14" s="244"/>
      <c r="F14" s="244"/>
      <c r="G14" s="245"/>
      <c r="H14" s="234" t="s">
        <v>16</v>
      </c>
      <c r="I14" s="235"/>
    </row>
    <row r="15" spans="1:9" ht="28.5" x14ac:dyDescent="0.25">
      <c r="A15" s="19" t="s">
        <v>17</v>
      </c>
      <c r="B15" s="19" t="s">
        <v>18</v>
      </c>
      <c r="C15" s="8" t="s">
        <v>19</v>
      </c>
      <c r="D15" s="19" t="s">
        <v>20</v>
      </c>
      <c r="E15" s="19" t="s">
        <v>21</v>
      </c>
      <c r="F15" s="19" t="s">
        <v>22</v>
      </c>
      <c r="G15" s="43" t="s">
        <v>23</v>
      </c>
      <c r="H15" s="19" t="s">
        <v>24</v>
      </c>
      <c r="I15" s="19" t="s">
        <v>25</v>
      </c>
    </row>
    <row r="16" spans="1:9" ht="30" x14ac:dyDescent="0.25">
      <c r="A16" s="240" t="s">
        <v>26</v>
      </c>
      <c r="B16" s="241">
        <v>0.3</v>
      </c>
      <c r="C16" s="233" t="s">
        <v>27</v>
      </c>
      <c r="D16" s="9" t="s">
        <v>28</v>
      </c>
      <c r="E16" s="227">
        <v>4</v>
      </c>
      <c r="F16" s="227" t="s">
        <v>29</v>
      </c>
      <c r="G16" s="233" t="s">
        <v>30</v>
      </c>
      <c r="H16" s="227"/>
      <c r="I16" s="249"/>
    </row>
    <row r="17" spans="1:9" ht="56.25" customHeight="1" x14ac:dyDescent="0.25">
      <c r="A17" s="240"/>
      <c r="B17" s="240"/>
      <c r="C17" s="233"/>
      <c r="D17" s="10" t="s">
        <v>31</v>
      </c>
      <c r="E17" s="228"/>
      <c r="F17" s="228"/>
      <c r="G17" s="233"/>
      <c r="H17" s="228"/>
      <c r="I17" s="249"/>
    </row>
    <row r="18" spans="1:9" ht="25.5" customHeight="1" x14ac:dyDescent="0.25">
      <c r="A18" s="240"/>
      <c r="B18" s="240"/>
      <c r="C18" s="233"/>
      <c r="D18" s="10" t="s">
        <v>32</v>
      </c>
      <c r="E18" s="228"/>
      <c r="F18" s="228"/>
      <c r="G18" s="233"/>
      <c r="H18" s="228"/>
      <c r="I18" s="249"/>
    </row>
    <row r="19" spans="1:9" ht="49.5" customHeight="1" x14ac:dyDescent="0.25">
      <c r="A19" s="240"/>
      <c r="B19" s="240"/>
      <c r="C19" s="233"/>
      <c r="D19" s="10" t="s">
        <v>33</v>
      </c>
      <c r="E19" s="229"/>
      <c r="F19" s="229"/>
      <c r="G19" s="233"/>
      <c r="H19" s="229"/>
      <c r="I19" s="249"/>
    </row>
    <row r="20" spans="1:9" ht="82.5" customHeight="1" x14ac:dyDescent="0.25">
      <c r="A20" s="246" t="s">
        <v>34</v>
      </c>
      <c r="B20" s="230">
        <v>0.3</v>
      </c>
      <c r="C20" s="227" t="s">
        <v>35</v>
      </c>
      <c r="D20" s="10" t="s">
        <v>36</v>
      </c>
      <c r="E20" s="227">
        <v>20</v>
      </c>
      <c r="F20" s="227" t="s">
        <v>37</v>
      </c>
      <c r="G20" s="123" t="s">
        <v>38</v>
      </c>
      <c r="H20" s="227"/>
      <c r="I20" s="250"/>
    </row>
    <row r="21" spans="1:9" ht="68.25" customHeight="1" x14ac:dyDescent="0.25">
      <c r="A21" s="247"/>
      <c r="B21" s="231"/>
      <c r="C21" s="228"/>
      <c r="D21" s="10" t="s">
        <v>39</v>
      </c>
      <c r="E21" s="228"/>
      <c r="F21" s="228"/>
      <c r="G21" s="123" t="s">
        <v>40</v>
      </c>
      <c r="H21" s="228"/>
      <c r="I21" s="251"/>
    </row>
    <row r="22" spans="1:9" ht="66" customHeight="1" x14ac:dyDescent="0.25">
      <c r="A22" s="248"/>
      <c r="B22" s="232"/>
      <c r="C22" s="229"/>
      <c r="D22" s="10" t="s">
        <v>41</v>
      </c>
      <c r="E22" s="229"/>
      <c r="F22" s="229"/>
      <c r="G22" s="123" t="s">
        <v>42</v>
      </c>
      <c r="H22" s="229"/>
      <c r="I22" s="252"/>
    </row>
    <row r="23" spans="1:9" ht="97.5" customHeight="1" x14ac:dyDescent="0.25">
      <c r="A23" s="246" t="s">
        <v>43</v>
      </c>
      <c r="B23" s="230">
        <v>0.4</v>
      </c>
      <c r="C23" s="227" t="s">
        <v>44</v>
      </c>
      <c r="D23" s="10" t="s">
        <v>45</v>
      </c>
      <c r="E23" s="227">
        <v>15</v>
      </c>
      <c r="F23" s="227" t="s">
        <v>29</v>
      </c>
      <c r="G23" s="227" t="s">
        <v>42</v>
      </c>
      <c r="H23" s="227"/>
      <c r="I23" s="250"/>
    </row>
    <row r="24" spans="1:9" ht="55.5" customHeight="1" x14ac:dyDescent="0.25">
      <c r="A24" s="247"/>
      <c r="B24" s="231"/>
      <c r="C24" s="228"/>
      <c r="D24" s="10" t="s">
        <v>46</v>
      </c>
      <c r="E24" s="228"/>
      <c r="F24" s="228"/>
      <c r="G24" s="228"/>
      <c r="H24" s="228"/>
      <c r="I24" s="251"/>
    </row>
    <row r="25" spans="1:9" ht="55.5" customHeight="1" x14ac:dyDescent="0.25">
      <c r="A25" s="248"/>
      <c r="B25" s="232"/>
      <c r="C25" s="229"/>
      <c r="D25" s="10" t="s">
        <v>47</v>
      </c>
      <c r="E25" s="229"/>
      <c r="F25" s="229"/>
      <c r="G25" s="229"/>
      <c r="H25" s="229"/>
      <c r="I25" s="252"/>
    </row>
    <row r="26" spans="1:9" x14ac:dyDescent="0.25">
      <c r="A26" s="19" t="s">
        <v>48</v>
      </c>
      <c r="B26" s="11">
        <f>SUM(B16:B25)</f>
        <v>1</v>
      </c>
      <c r="C26" s="5"/>
      <c r="D26" s="5"/>
      <c r="E26" s="5"/>
      <c r="F26" s="10"/>
      <c r="G26" s="5"/>
      <c r="H26" s="5"/>
      <c r="I26" s="5"/>
    </row>
    <row r="27" spans="1:9" ht="4.5" customHeight="1" thickBot="1" x14ac:dyDescent="0.3">
      <c r="A27" s="12"/>
    </row>
    <row r="28" spans="1:9" ht="27" customHeight="1" x14ac:dyDescent="0.25">
      <c r="A28" s="12"/>
      <c r="C28" s="255"/>
      <c r="D28" s="256"/>
      <c r="E28" s="128"/>
      <c r="F28" s="256"/>
      <c r="G28" s="258"/>
      <c r="H28" s="21"/>
    </row>
    <row r="29" spans="1:9" ht="15.75" thickBot="1" x14ac:dyDescent="0.3">
      <c r="A29" s="12"/>
      <c r="C29" s="253" t="s">
        <v>49</v>
      </c>
      <c r="D29" s="254"/>
      <c r="E29" s="127"/>
      <c r="F29" s="254" t="s">
        <v>50</v>
      </c>
      <c r="G29" s="257"/>
      <c r="H29" s="22"/>
    </row>
    <row r="30" spans="1:9" x14ac:dyDescent="0.25">
      <c r="A30" s="12"/>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M255"/>
  <sheetViews>
    <sheetView topLeftCell="A40" zoomScaleSheetLayoutView="90" workbookViewId="0">
      <selection activeCell="D70" sqref="D70"/>
    </sheetView>
  </sheetViews>
  <sheetFormatPr baseColWidth="10" defaultColWidth="10.85546875" defaultRowHeight="15" x14ac:dyDescent="0.25"/>
  <cols>
    <col min="1" max="1" width="2.42578125" style="72" customWidth="1"/>
    <col min="2" max="2" width="4" style="1" customWidth="1"/>
    <col min="3" max="3" width="24.7109375" style="1" customWidth="1"/>
    <col min="4" max="4" width="35.42578125" style="58" customWidth="1"/>
    <col min="5" max="5" width="12" style="1" customWidth="1"/>
    <col min="6" max="6" width="9.85546875" style="1" customWidth="1"/>
    <col min="7" max="7" width="12.7109375" style="1" customWidth="1"/>
    <col min="8" max="8" width="14.140625" style="1" customWidth="1"/>
    <col min="9" max="9" width="24.5703125" style="1" customWidth="1"/>
    <col min="10" max="10" width="32.140625" style="1" customWidth="1"/>
    <col min="11" max="11" width="5" style="72" customWidth="1"/>
    <col min="12" max="12" width="16.42578125" style="72" customWidth="1"/>
    <col min="13" max="16384" width="10.85546875" style="1"/>
  </cols>
  <sheetData>
    <row r="1" spans="1:12" ht="15.75" thickBot="1" x14ac:dyDescent="0.3">
      <c r="B1" s="72"/>
      <c r="C1" s="72"/>
      <c r="D1" s="72"/>
      <c r="E1" s="72"/>
      <c r="F1" s="72"/>
      <c r="G1" s="72"/>
      <c r="H1" s="72"/>
      <c r="I1" s="72"/>
      <c r="J1" s="72"/>
      <c r="L1"/>
    </row>
    <row r="2" spans="1:12" ht="35.1" customHeight="1" thickBot="1" x14ac:dyDescent="0.3">
      <c r="A2" s="104"/>
      <c r="B2" s="400" t="s">
        <v>178</v>
      </c>
      <c r="C2" s="401"/>
      <c r="D2" s="401"/>
      <c r="E2" s="401"/>
      <c r="F2" s="401"/>
      <c r="G2" s="401"/>
      <c r="H2" s="401"/>
      <c r="I2" s="401"/>
      <c r="J2" s="402"/>
      <c r="K2" s="104"/>
      <c r="L2"/>
    </row>
    <row r="3" spans="1:12" ht="5.0999999999999996" customHeight="1" thickBot="1" x14ac:dyDescent="0.3">
      <c r="A3" s="104"/>
      <c r="B3" s="105"/>
      <c r="C3" s="105"/>
      <c r="D3" s="106"/>
      <c r="E3" s="105"/>
      <c r="F3" s="105"/>
      <c r="G3" s="105"/>
      <c r="H3" s="105"/>
      <c r="I3" s="105"/>
      <c r="J3" s="105"/>
      <c r="K3" s="104"/>
      <c r="L3"/>
    </row>
    <row r="4" spans="1:12" ht="21.95" customHeight="1" thickBot="1" x14ac:dyDescent="0.3">
      <c r="A4" s="104"/>
      <c r="B4" s="403" t="s">
        <v>179</v>
      </c>
      <c r="C4" s="404"/>
      <c r="D4" s="404"/>
      <c r="E4" s="404"/>
      <c r="F4" s="404"/>
      <c r="G4" s="404"/>
      <c r="H4" s="404"/>
      <c r="I4" s="404"/>
      <c r="J4" s="405"/>
      <c r="K4" s="104"/>
      <c r="L4"/>
    </row>
    <row r="5" spans="1:12" s="59" customFormat="1" ht="24.75" customHeight="1" x14ac:dyDescent="0.3">
      <c r="A5" s="104"/>
      <c r="B5" s="107"/>
      <c r="C5" s="406" t="s">
        <v>180</v>
      </c>
      <c r="D5" s="406"/>
      <c r="E5" s="406"/>
      <c r="F5" s="406"/>
      <c r="G5" s="406"/>
      <c r="H5" s="406"/>
      <c r="I5" s="406"/>
      <c r="J5" s="108">
        <v>5</v>
      </c>
      <c r="K5" s="104"/>
      <c r="L5"/>
    </row>
    <row r="6" spans="1:12" s="59" customFormat="1" ht="24.75" customHeight="1" x14ac:dyDescent="0.3">
      <c r="A6" s="104"/>
      <c r="B6" s="109"/>
      <c r="C6" s="399" t="s">
        <v>181</v>
      </c>
      <c r="D6" s="399"/>
      <c r="E6" s="399"/>
      <c r="F6" s="399"/>
      <c r="G6" s="399"/>
      <c r="H6" s="399"/>
      <c r="I6" s="399"/>
      <c r="J6" s="110">
        <v>4</v>
      </c>
      <c r="K6" s="104"/>
      <c r="L6"/>
    </row>
    <row r="7" spans="1:12" s="59" customFormat="1" ht="24.75" customHeight="1" x14ac:dyDescent="0.3">
      <c r="A7" s="104"/>
      <c r="B7" s="109"/>
      <c r="C7" s="399" t="s">
        <v>59</v>
      </c>
      <c r="D7" s="399"/>
      <c r="E7" s="399"/>
      <c r="F7" s="399"/>
      <c r="G7" s="399"/>
      <c r="H7" s="399"/>
      <c r="I7" s="399"/>
      <c r="J7" s="110">
        <v>3</v>
      </c>
      <c r="K7" s="104"/>
      <c r="L7"/>
    </row>
    <row r="8" spans="1:12" s="59" customFormat="1" ht="24.75" customHeight="1" x14ac:dyDescent="0.3">
      <c r="A8" s="104"/>
      <c r="B8" s="109"/>
      <c r="C8" s="399" t="s">
        <v>62</v>
      </c>
      <c r="D8" s="399"/>
      <c r="E8" s="399"/>
      <c r="F8" s="399"/>
      <c r="G8" s="399"/>
      <c r="H8" s="399"/>
      <c r="I8" s="399"/>
      <c r="J8" s="110">
        <v>2</v>
      </c>
      <c r="K8" s="104"/>
      <c r="L8"/>
    </row>
    <row r="9" spans="1:12" s="59" customFormat="1" ht="24.75" customHeight="1" thickBot="1" x14ac:dyDescent="0.35">
      <c r="A9" s="104"/>
      <c r="B9" s="111"/>
      <c r="C9" s="407" t="s">
        <v>182</v>
      </c>
      <c r="D9" s="408"/>
      <c r="E9" s="408"/>
      <c r="F9" s="408"/>
      <c r="G9" s="408"/>
      <c r="H9" s="408"/>
      <c r="I9" s="408"/>
      <c r="J9" s="112">
        <v>1</v>
      </c>
      <c r="K9" s="104"/>
      <c r="L9"/>
    </row>
    <row r="10" spans="1:12" s="59" customFormat="1" ht="22.5" customHeight="1" thickBot="1" x14ac:dyDescent="0.35">
      <c r="A10" s="104"/>
      <c r="B10" s="104"/>
      <c r="C10" s="113"/>
      <c r="D10" s="113"/>
      <c r="E10" s="113"/>
      <c r="F10" s="113"/>
      <c r="G10" s="113"/>
      <c r="H10" s="113"/>
      <c r="I10" s="113"/>
      <c r="J10" s="114"/>
      <c r="K10" s="104"/>
      <c r="L10"/>
    </row>
    <row r="11" spans="1:12" ht="33" customHeight="1" x14ac:dyDescent="0.25">
      <c r="A11" s="104"/>
      <c r="B11" s="409" t="s">
        <v>183</v>
      </c>
      <c r="C11" s="410"/>
      <c r="D11" s="410" t="s">
        <v>184</v>
      </c>
      <c r="E11" s="410" t="s">
        <v>185</v>
      </c>
      <c r="F11" s="410"/>
      <c r="G11" s="410"/>
      <c r="H11" s="424" t="s">
        <v>186</v>
      </c>
      <c r="I11" s="415" t="s">
        <v>187</v>
      </c>
      <c r="J11" s="417" t="s">
        <v>188</v>
      </c>
      <c r="K11" s="73"/>
      <c r="L11"/>
    </row>
    <row r="12" spans="1:12" ht="27.75" customHeight="1" x14ac:dyDescent="0.25">
      <c r="A12" s="104"/>
      <c r="B12" s="411"/>
      <c r="C12" s="412"/>
      <c r="D12" s="412"/>
      <c r="E12" s="130" t="s">
        <v>189</v>
      </c>
      <c r="F12" s="130" t="s">
        <v>190</v>
      </c>
      <c r="G12" s="130" t="s">
        <v>191</v>
      </c>
      <c r="H12" s="425"/>
      <c r="I12" s="416"/>
      <c r="J12" s="418"/>
      <c r="K12" s="73"/>
      <c r="L12"/>
    </row>
    <row r="13" spans="1:12" ht="15.75" customHeight="1" x14ac:dyDescent="0.25">
      <c r="A13" s="104"/>
      <c r="B13" s="413"/>
      <c r="C13" s="414"/>
      <c r="D13" s="414"/>
      <c r="E13" s="60">
        <v>0.6</v>
      </c>
      <c r="F13" s="60">
        <v>0.2</v>
      </c>
      <c r="G13" s="60">
        <v>0.2</v>
      </c>
      <c r="H13" s="426"/>
      <c r="I13" s="416"/>
      <c r="J13" s="419"/>
      <c r="K13" s="73"/>
      <c r="L13"/>
    </row>
    <row r="14" spans="1:12" ht="47.45" customHeight="1" x14ac:dyDescent="0.25">
      <c r="A14" s="104"/>
      <c r="B14" s="420">
        <v>1</v>
      </c>
      <c r="C14" s="421" t="s">
        <v>192</v>
      </c>
      <c r="D14" s="61" t="s">
        <v>193</v>
      </c>
      <c r="E14" s="116"/>
      <c r="F14" s="116"/>
      <c r="G14" s="116"/>
      <c r="H14" s="422"/>
      <c r="I14" s="422">
        <f>SUM(E18:G18)</f>
        <v>0</v>
      </c>
      <c r="J14" s="423"/>
      <c r="K14" s="73"/>
      <c r="L14"/>
    </row>
    <row r="15" spans="1:12" ht="38.1" customHeight="1" x14ac:dyDescent="0.25">
      <c r="A15" s="104"/>
      <c r="B15" s="420"/>
      <c r="C15" s="421"/>
      <c r="D15" s="61" t="s">
        <v>194</v>
      </c>
      <c r="E15" s="116"/>
      <c r="F15" s="116"/>
      <c r="G15" s="116"/>
      <c r="H15" s="422"/>
      <c r="I15" s="422"/>
      <c r="J15" s="423"/>
      <c r="K15" s="73"/>
      <c r="L15"/>
    </row>
    <row r="16" spans="1:12" ht="41.45" customHeight="1" x14ac:dyDescent="0.25">
      <c r="A16" s="104"/>
      <c r="B16" s="420"/>
      <c r="C16" s="421"/>
      <c r="D16" s="61" t="s">
        <v>195</v>
      </c>
      <c r="E16" s="116"/>
      <c r="F16" s="116"/>
      <c r="G16" s="116"/>
      <c r="H16" s="422"/>
      <c r="I16" s="422"/>
      <c r="J16" s="423"/>
      <c r="K16" s="73"/>
      <c r="L16"/>
    </row>
    <row r="17" spans="1:12" ht="47.1" customHeight="1" x14ac:dyDescent="0.25">
      <c r="A17" s="104"/>
      <c r="B17" s="420"/>
      <c r="C17" s="421"/>
      <c r="D17" s="61" t="s">
        <v>196</v>
      </c>
      <c r="E17" s="116"/>
      <c r="F17" s="116"/>
      <c r="G17" s="116"/>
      <c r="H17" s="422"/>
      <c r="I17" s="422"/>
      <c r="J17" s="423"/>
      <c r="K17" s="73"/>
      <c r="L17"/>
    </row>
    <row r="18" spans="1:12" ht="24.75" customHeight="1" x14ac:dyDescent="0.25">
      <c r="A18" s="104"/>
      <c r="B18" s="427" t="s">
        <v>282</v>
      </c>
      <c r="C18" s="427"/>
      <c r="D18" s="427"/>
      <c r="E18" s="57">
        <f>SUM(E14:E17)/4*60%</f>
        <v>0</v>
      </c>
      <c r="F18" s="62">
        <f>SUM(F14:F17)/4*20%</f>
        <v>0</v>
      </c>
      <c r="G18" s="62">
        <f>SUM(G14:G17)/4*20%</f>
        <v>0</v>
      </c>
      <c r="H18" s="422"/>
      <c r="I18" s="422"/>
      <c r="J18" s="423"/>
      <c r="K18" s="73"/>
      <c r="L18"/>
    </row>
    <row r="19" spans="1:12" ht="24.75" customHeight="1" x14ac:dyDescent="0.25">
      <c r="A19" s="104"/>
      <c r="B19" s="420">
        <v>2</v>
      </c>
      <c r="C19" s="421" t="s">
        <v>198</v>
      </c>
      <c r="D19" s="61" t="s">
        <v>199</v>
      </c>
      <c r="E19" s="131"/>
      <c r="F19" s="131"/>
      <c r="G19" s="131"/>
      <c r="H19" s="422"/>
      <c r="I19" s="422">
        <f>SUM(E24:G24)</f>
        <v>0</v>
      </c>
      <c r="J19" s="428"/>
      <c r="K19" s="73"/>
      <c r="L19"/>
    </row>
    <row r="20" spans="1:12" ht="36" customHeight="1" x14ac:dyDescent="0.25">
      <c r="A20" s="104"/>
      <c r="B20" s="420"/>
      <c r="C20" s="421"/>
      <c r="D20" s="61" t="s">
        <v>200</v>
      </c>
      <c r="E20" s="131"/>
      <c r="F20" s="131"/>
      <c r="G20" s="131"/>
      <c r="H20" s="422"/>
      <c r="I20" s="422"/>
      <c r="J20" s="428"/>
      <c r="K20" s="73"/>
      <c r="L20"/>
    </row>
    <row r="21" spans="1:12" ht="33.6" customHeight="1" x14ac:dyDescent="0.25">
      <c r="A21" s="104"/>
      <c r="B21" s="420"/>
      <c r="C21" s="421"/>
      <c r="D21" s="61" t="s">
        <v>201</v>
      </c>
      <c r="E21" s="131"/>
      <c r="F21" s="131"/>
      <c r="G21" s="131"/>
      <c r="H21" s="422"/>
      <c r="I21" s="422"/>
      <c r="J21" s="428"/>
      <c r="K21" s="73"/>
      <c r="L21"/>
    </row>
    <row r="22" spans="1:12" ht="35.25" customHeight="1" x14ac:dyDescent="0.25">
      <c r="A22" s="104"/>
      <c r="B22" s="420"/>
      <c r="C22" s="421"/>
      <c r="D22" s="61" t="s">
        <v>202</v>
      </c>
      <c r="E22" s="131"/>
      <c r="F22" s="131"/>
      <c r="G22" s="131"/>
      <c r="H22" s="422"/>
      <c r="I22" s="422"/>
      <c r="J22" s="428"/>
      <c r="K22" s="73"/>
      <c r="L22"/>
    </row>
    <row r="23" spans="1:12" ht="21" customHeight="1" x14ac:dyDescent="0.25">
      <c r="A23" s="104"/>
      <c r="B23" s="420"/>
      <c r="C23" s="421"/>
      <c r="D23" s="61" t="s">
        <v>203</v>
      </c>
      <c r="E23" s="131"/>
      <c r="F23" s="131"/>
      <c r="G23" s="131"/>
      <c r="H23" s="422"/>
      <c r="I23" s="422"/>
      <c r="J23" s="428"/>
      <c r="K23" s="73"/>
      <c r="L23"/>
    </row>
    <row r="24" spans="1:12" ht="24.75" customHeight="1" x14ac:dyDescent="0.25">
      <c r="A24" s="104"/>
      <c r="B24" s="427" t="s">
        <v>197</v>
      </c>
      <c r="C24" s="427"/>
      <c r="D24" s="427"/>
      <c r="E24" s="62">
        <f>SUM(E19:E23)/5*60%</f>
        <v>0</v>
      </c>
      <c r="F24" s="62">
        <f>SUM(F19:F23)/5*20%</f>
        <v>0</v>
      </c>
      <c r="G24" s="62">
        <f>SUM(G19:G23)/5*20%</f>
        <v>0</v>
      </c>
      <c r="H24" s="422"/>
      <c r="I24" s="422"/>
      <c r="J24" s="428"/>
      <c r="K24" s="73"/>
      <c r="L24"/>
    </row>
    <row r="25" spans="1:12" ht="24.75" customHeight="1" x14ac:dyDescent="0.25">
      <c r="A25" s="104"/>
      <c r="B25" s="420">
        <v>3</v>
      </c>
      <c r="C25" s="421" t="s">
        <v>204</v>
      </c>
      <c r="D25" s="61" t="s">
        <v>205</v>
      </c>
      <c r="E25" s="131"/>
      <c r="F25" s="131"/>
      <c r="G25" s="131"/>
      <c r="H25" s="430"/>
      <c r="I25" s="422">
        <f>SUM(E30:G30)</f>
        <v>0</v>
      </c>
      <c r="J25" s="428"/>
      <c r="K25" s="73"/>
      <c r="L25"/>
    </row>
    <row r="26" spans="1:12" ht="33.75" customHeight="1" x14ac:dyDescent="0.25">
      <c r="A26" s="104"/>
      <c r="B26" s="420"/>
      <c r="C26" s="421"/>
      <c r="D26" s="61" t="s">
        <v>206</v>
      </c>
      <c r="E26" s="131"/>
      <c r="F26" s="131"/>
      <c r="G26" s="131"/>
      <c r="H26" s="430"/>
      <c r="I26" s="422"/>
      <c r="J26" s="428"/>
      <c r="K26" s="73"/>
      <c r="L26"/>
    </row>
    <row r="27" spans="1:12" x14ac:dyDescent="0.25">
      <c r="A27" s="104"/>
      <c r="B27" s="420"/>
      <c r="C27" s="421"/>
      <c r="D27" s="61" t="s">
        <v>207</v>
      </c>
      <c r="E27" s="131"/>
      <c r="F27" s="131"/>
      <c r="G27" s="131"/>
      <c r="H27" s="430"/>
      <c r="I27" s="422"/>
      <c r="J27" s="428"/>
      <c r="K27" s="73"/>
      <c r="L27"/>
    </row>
    <row r="28" spans="1:12" ht="27.75" customHeight="1" x14ac:dyDescent="0.25">
      <c r="A28" s="104"/>
      <c r="B28" s="420"/>
      <c r="C28" s="421"/>
      <c r="D28" s="61" t="s">
        <v>208</v>
      </c>
      <c r="E28" s="131"/>
      <c r="F28" s="131"/>
      <c r="G28" s="131"/>
      <c r="H28" s="430"/>
      <c r="I28" s="422"/>
      <c r="J28" s="428"/>
      <c r="K28" s="73"/>
      <c r="L28"/>
    </row>
    <row r="29" spans="1:12" ht="36" customHeight="1" x14ac:dyDescent="0.25">
      <c r="A29" s="104"/>
      <c r="B29" s="420"/>
      <c r="C29" s="421"/>
      <c r="D29" s="61" t="s">
        <v>209</v>
      </c>
      <c r="E29" s="131"/>
      <c r="F29" s="131"/>
      <c r="G29" s="131"/>
      <c r="H29" s="430"/>
      <c r="I29" s="422"/>
      <c r="J29" s="428"/>
      <c r="K29" s="73"/>
      <c r="L29"/>
    </row>
    <row r="30" spans="1:12" ht="24.75" customHeight="1" x14ac:dyDescent="0.25">
      <c r="A30" s="104"/>
      <c r="B30" s="427" t="s">
        <v>197</v>
      </c>
      <c r="C30" s="427"/>
      <c r="D30" s="427"/>
      <c r="E30" s="62">
        <f>SUM(E25:E29)/5*60%</f>
        <v>0</v>
      </c>
      <c r="F30" s="62">
        <f>SUM(F25:F29)/5*20%</f>
        <v>0</v>
      </c>
      <c r="G30" s="62">
        <f>SUM(G25:G29)/5*20%</f>
        <v>0</v>
      </c>
      <c r="H30" s="430"/>
      <c r="I30" s="422"/>
      <c r="J30" s="428"/>
      <c r="K30" s="73"/>
      <c r="L30"/>
    </row>
    <row r="31" spans="1:12" ht="34.5" customHeight="1" x14ac:dyDescent="0.25">
      <c r="A31" s="104"/>
      <c r="B31" s="420">
        <v>4</v>
      </c>
      <c r="C31" s="421" t="s">
        <v>210</v>
      </c>
      <c r="D31" s="63" t="s">
        <v>211</v>
      </c>
      <c r="E31" s="132"/>
      <c r="F31" s="132"/>
      <c r="G31" s="132"/>
      <c r="H31" s="441"/>
      <c r="I31" s="432">
        <f>SUM(E35:G35)</f>
        <v>0</v>
      </c>
      <c r="J31" s="429"/>
      <c r="K31" s="73"/>
      <c r="L31"/>
    </row>
    <row r="32" spans="1:12" ht="24.75" customHeight="1" x14ac:dyDescent="0.25">
      <c r="A32" s="104"/>
      <c r="B32" s="420"/>
      <c r="C32" s="421"/>
      <c r="D32" s="63" t="s">
        <v>212</v>
      </c>
      <c r="E32" s="132"/>
      <c r="F32" s="132"/>
      <c r="G32" s="132"/>
      <c r="H32" s="442"/>
      <c r="I32" s="433"/>
      <c r="J32" s="429"/>
      <c r="K32" s="73"/>
      <c r="L32"/>
    </row>
    <row r="33" spans="1:12" ht="24.75" customHeight="1" x14ac:dyDescent="0.25">
      <c r="A33" s="104"/>
      <c r="B33" s="420"/>
      <c r="C33" s="421"/>
      <c r="D33" s="63" t="s">
        <v>213</v>
      </c>
      <c r="E33" s="132"/>
      <c r="F33" s="132"/>
      <c r="G33" s="132"/>
      <c r="H33" s="442"/>
      <c r="I33" s="433"/>
      <c r="J33" s="429"/>
      <c r="K33" s="73"/>
      <c r="L33"/>
    </row>
    <row r="34" spans="1:12" ht="36.75" customHeight="1" x14ac:dyDescent="0.25">
      <c r="A34" s="104"/>
      <c r="B34" s="420"/>
      <c r="C34" s="421"/>
      <c r="D34" s="63" t="s">
        <v>214</v>
      </c>
      <c r="E34" s="132"/>
      <c r="F34" s="132"/>
      <c r="G34" s="132"/>
      <c r="H34" s="442"/>
      <c r="I34" s="433"/>
      <c r="J34" s="429"/>
      <c r="K34" s="73"/>
      <c r="L34"/>
    </row>
    <row r="35" spans="1:12" ht="24.75" customHeight="1" x14ac:dyDescent="0.25">
      <c r="A35" s="104"/>
      <c r="B35" s="427" t="s">
        <v>197</v>
      </c>
      <c r="C35" s="427"/>
      <c r="D35" s="427"/>
      <c r="E35" s="62">
        <f>SUM(E31:E34)/4*60%</f>
        <v>0</v>
      </c>
      <c r="F35" s="62">
        <f>SUM(F31:F34)/4*20%</f>
        <v>0</v>
      </c>
      <c r="G35" s="62">
        <f>SUM(G31:G34)/4*20%</f>
        <v>0</v>
      </c>
      <c r="H35" s="443"/>
      <c r="I35" s="434"/>
      <c r="J35" s="429"/>
      <c r="K35" s="73"/>
      <c r="L35"/>
    </row>
    <row r="36" spans="1:12" ht="25.5" customHeight="1" x14ac:dyDescent="0.25">
      <c r="A36" s="104"/>
      <c r="B36" s="420">
        <v>5</v>
      </c>
      <c r="C36" s="421" t="s">
        <v>215</v>
      </c>
      <c r="D36" s="64" t="s">
        <v>216</v>
      </c>
      <c r="E36" s="116"/>
      <c r="F36" s="116"/>
      <c r="G36" s="116"/>
      <c r="H36" s="422"/>
      <c r="I36" s="422">
        <f>SUM(E41:G41)</f>
        <v>0</v>
      </c>
      <c r="J36" s="423"/>
      <c r="K36" s="73"/>
      <c r="L36"/>
    </row>
    <row r="37" spans="1:12" ht="27" customHeight="1" x14ac:dyDescent="0.25">
      <c r="A37" s="104"/>
      <c r="B37" s="420"/>
      <c r="C37" s="421"/>
      <c r="D37" s="64" t="s">
        <v>217</v>
      </c>
      <c r="E37" s="116"/>
      <c r="F37" s="116"/>
      <c r="G37" s="116"/>
      <c r="H37" s="422"/>
      <c r="I37" s="422"/>
      <c r="J37" s="423"/>
      <c r="K37" s="73"/>
      <c r="L37"/>
    </row>
    <row r="38" spans="1:12" ht="35.1" customHeight="1" x14ac:dyDescent="0.25">
      <c r="A38" s="104"/>
      <c r="B38" s="420"/>
      <c r="C38" s="421"/>
      <c r="D38" s="64" t="s">
        <v>218</v>
      </c>
      <c r="E38" s="116"/>
      <c r="F38" s="116"/>
      <c r="G38" s="116"/>
      <c r="H38" s="422"/>
      <c r="I38" s="422"/>
      <c r="J38" s="423"/>
      <c r="K38" s="73"/>
      <c r="L38"/>
    </row>
    <row r="39" spans="1:12" ht="24" customHeight="1" x14ac:dyDescent="0.25">
      <c r="A39" s="104"/>
      <c r="B39" s="420"/>
      <c r="C39" s="421"/>
      <c r="D39" s="64" t="s">
        <v>219</v>
      </c>
      <c r="E39" s="116"/>
      <c r="F39" s="116"/>
      <c r="G39" s="116"/>
      <c r="H39" s="422"/>
      <c r="I39" s="422"/>
      <c r="J39" s="423"/>
      <c r="K39" s="73"/>
      <c r="L39"/>
    </row>
    <row r="40" spans="1:12" ht="26.25" customHeight="1" x14ac:dyDescent="0.25">
      <c r="A40" s="104"/>
      <c r="B40" s="420"/>
      <c r="C40" s="421"/>
      <c r="D40" s="64" t="s">
        <v>220</v>
      </c>
      <c r="E40" s="116"/>
      <c r="F40" s="116"/>
      <c r="G40" s="116"/>
      <c r="H40" s="422"/>
      <c r="I40" s="422"/>
      <c r="J40" s="423"/>
      <c r="K40" s="73"/>
      <c r="L40"/>
    </row>
    <row r="41" spans="1:12" ht="24.75" customHeight="1" x14ac:dyDescent="0.25">
      <c r="A41" s="104"/>
      <c r="B41" s="427" t="s">
        <v>197</v>
      </c>
      <c r="C41" s="427"/>
      <c r="D41" s="427"/>
      <c r="E41" s="62">
        <f>SUM(E36:E40)/5*60%</f>
        <v>0</v>
      </c>
      <c r="F41" s="62">
        <f>SUM(F36:F40)/5*20%</f>
        <v>0</v>
      </c>
      <c r="G41" s="62">
        <f>SUM(G36:G40)/5*20%</f>
        <v>0</v>
      </c>
      <c r="H41" s="422"/>
      <c r="I41" s="422"/>
      <c r="J41" s="423"/>
      <c r="K41" s="73"/>
      <c r="L41"/>
    </row>
    <row r="42" spans="1:12" ht="24.75" customHeight="1" x14ac:dyDescent="0.25">
      <c r="A42" s="104"/>
      <c r="B42" s="420">
        <v>6</v>
      </c>
      <c r="C42" s="421" t="s">
        <v>221</v>
      </c>
      <c r="D42" s="61" t="s">
        <v>222</v>
      </c>
      <c r="E42" s="131"/>
      <c r="F42" s="131"/>
      <c r="G42" s="131"/>
      <c r="H42" s="422"/>
      <c r="I42" s="422">
        <f>SUM(E48:G48)</f>
        <v>0</v>
      </c>
      <c r="J42" s="428"/>
      <c r="K42" s="73"/>
      <c r="L42"/>
    </row>
    <row r="43" spans="1:12" ht="36" customHeight="1" x14ac:dyDescent="0.25">
      <c r="A43" s="104"/>
      <c r="B43" s="420"/>
      <c r="C43" s="421"/>
      <c r="D43" s="61" t="s">
        <v>223</v>
      </c>
      <c r="E43" s="131"/>
      <c r="F43" s="131"/>
      <c r="G43" s="131"/>
      <c r="H43" s="422"/>
      <c r="I43" s="422"/>
      <c r="J43" s="428"/>
      <c r="K43" s="73"/>
      <c r="L43"/>
    </row>
    <row r="44" spans="1:12" ht="24.75" customHeight="1" x14ac:dyDescent="0.25">
      <c r="A44" s="104"/>
      <c r="B44" s="420"/>
      <c r="C44" s="421"/>
      <c r="D44" s="61" t="s">
        <v>224</v>
      </c>
      <c r="E44" s="131"/>
      <c r="F44" s="131"/>
      <c r="G44" s="131"/>
      <c r="H44" s="422"/>
      <c r="I44" s="422"/>
      <c r="J44" s="428"/>
      <c r="K44" s="73"/>
      <c r="L44"/>
    </row>
    <row r="45" spans="1:12" ht="15.75" customHeight="1" x14ac:dyDescent="0.25">
      <c r="A45" s="104"/>
      <c r="B45" s="420"/>
      <c r="C45" s="421"/>
      <c r="D45" s="61" t="s">
        <v>225</v>
      </c>
      <c r="E45" s="131"/>
      <c r="F45" s="131"/>
      <c r="G45" s="131"/>
      <c r="H45" s="422"/>
      <c r="I45" s="422"/>
      <c r="J45" s="428"/>
      <c r="K45" s="73"/>
      <c r="L45"/>
    </row>
    <row r="46" spans="1:12" ht="12.75" customHeight="1" x14ac:dyDescent="0.25">
      <c r="A46" s="104"/>
      <c r="B46" s="420"/>
      <c r="C46" s="421"/>
      <c r="D46" s="61" t="s">
        <v>226</v>
      </c>
      <c r="E46" s="131"/>
      <c r="F46" s="131"/>
      <c r="G46" s="131"/>
      <c r="H46" s="422"/>
      <c r="I46" s="422"/>
      <c r="J46" s="428"/>
      <c r="K46" s="73"/>
      <c r="L46"/>
    </row>
    <row r="47" spans="1:12" ht="15" customHeight="1" x14ac:dyDescent="0.25">
      <c r="A47" s="104"/>
      <c r="B47" s="420"/>
      <c r="C47" s="421"/>
      <c r="D47" s="61" t="s">
        <v>227</v>
      </c>
      <c r="E47" s="131"/>
      <c r="F47" s="131"/>
      <c r="G47" s="131"/>
      <c r="H47" s="422"/>
      <c r="I47" s="422"/>
      <c r="J47" s="428"/>
      <c r="K47" s="73"/>
      <c r="L47"/>
    </row>
    <row r="48" spans="1:12" ht="24.75" customHeight="1" x14ac:dyDescent="0.25">
      <c r="A48" s="104"/>
      <c r="B48" s="427" t="s">
        <v>197</v>
      </c>
      <c r="C48" s="427"/>
      <c r="D48" s="427"/>
      <c r="E48" s="62">
        <f>SUM(E42:E47)/6*60%</f>
        <v>0</v>
      </c>
      <c r="F48" s="62">
        <f>SUM(F42:F47)/6*20%</f>
        <v>0</v>
      </c>
      <c r="G48" s="62">
        <f>SUM(G42:G47)/6*20%</f>
        <v>0</v>
      </c>
      <c r="H48" s="422"/>
      <c r="I48" s="422"/>
      <c r="J48" s="428"/>
      <c r="K48" s="73"/>
      <c r="L48"/>
    </row>
    <row r="49" spans="1:12" ht="24.75" customHeight="1" x14ac:dyDescent="0.25">
      <c r="A49" s="104"/>
      <c r="B49" s="420">
        <v>7</v>
      </c>
      <c r="C49" s="421" t="s">
        <v>228</v>
      </c>
      <c r="D49" s="61" t="s">
        <v>229</v>
      </c>
      <c r="E49" s="131"/>
      <c r="F49" s="131"/>
      <c r="G49" s="131"/>
      <c r="H49" s="430"/>
      <c r="I49" s="432">
        <f>SUM(E53:G53)</f>
        <v>0</v>
      </c>
      <c r="J49" s="428"/>
      <c r="K49" s="73"/>
      <c r="L49"/>
    </row>
    <row r="50" spans="1:12" ht="47.25" customHeight="1" x14ac:dyDescent="0.25">
      <c r="A50" s="104"/>
      <c r="B50" s="420"/>
      <c r="C50" s="421"/>
      <c r="D50" s="61" t="s">
        <v>230</v>
      </c>
      <c r="E50" s="131"/>
      <c r="F50" s="131"/>
      <c r="G50" s="131"/>
      <c r="H50" s="430"/>
      <c r="I50" s="433"/>
      <c r="J50" s="428"/>
      <c r="K50" s="73"/>
      <c r="L50"/>
    </row>
    <row r="51" spans="1:12" ht="14.25" customHeight="1" x14ac:dyDescent="0.25">
      <c r="A51" s="104"/>
      <c r="B51" s="420"/>
      <c r="C51" s="421"/>
      <c r="D51" s="61" t="s">
        <v>231</v>
      </c>
      <c r="E51" s="131"/>
      <c r="F51" s="131"/>
      <c r="G51" s="131"/>
      <c r="H51" s="430"/>
      <c r="I51" s="433"/>
      <c r="J51" s="428"/>
      <c r="K51" s="73"/>
      <c r="L51"/>
    </row>
    <row r="52" spans="1:12" ht="27" customHeight="1" x14ac:dyDescent="0.25">
      <c r="A52" s="104"/>
      <c r="B52" s="420"/>
      <c r="C52" s="421"/>
      <c r="D52" s="61" t="s">
        <v>232</v>
      </c>
      <c r="E52" s="131"/>
      <c r="F52" s="131"/>
      <c r="G52" s="131"/>
      <c r="H52" s="430"/>
      <c r="I52" s="433"/>
      <c r="J52" s="428"/>
      <c r="K52" s="73"/>
      <c r="L52"/>
    </row>
    <row r="53" spans="1:12" ht="24.75" customHeight="1" x14ac:dyDescent="0.25">
      <c r="A53" s="104"/>
      <c r="B53" s="427" t="s">
        <v>197</v>
      </c>
      <c r="C53" s="427"/>
      <c r="D53" s="427"/>
      <c r="E53" s="62">
        <f>SUM(E49:E52)/4*60%</f>
        <v>0</v>
      </c>
      <c r="F53" s="62">
        <f>SUM(F49:F52)/4*20%</f>
        <v>0</v>
      </c>
      <c r="G53" s="62">
        <f>SUM(G49:G52)/4*20%</f>
        <v>0</v>
      </c>
      <c r="H53" s="430"/>
      <c r="I53" s="434"/>
      <c r="J53" s="428"/>
      <c r="K53" s="73"/>
      <c r="L53"/>
    </row>
    <row r="54" spans="1:12" ht="34.5" customHeight="1" x14ac:dyDescent="0.25">
      <c r="A54" s="104"/>
      <c r="B54" s="420">
        <v>8</v>
      </c>
      <c r="C54" s="421" t="s">
        <v>233</v>
      </c>
      <c r="D54" s="63" t="s">
        <v>234</v>
      </c>
      <c r="E54" s="132"/>
      <c r="F54" s="132"/>
      <c r="G54" s="132"/>
      <c r="H54" s="435"/>
      <c r="I54" s="422">
        <f>SUM(E61:G61)</f>
        <v>0</v>
      </c>
      <c r="J54" s="431"/>
      <c r="K54" s="73"/>
      <c r="L54"/>
    </row>
    <row r="55" spans="1:12" ht="24.75" customHeight="1" x14ac:dyDescent="0.25">
      <c r="A55" s="104"/>
      <c r="B55" s="420"/>
      <c r="C55" s="421"/>
      <c r="D55" s="63" t="s">
        <v>235</v>
      </c>
      <c r="E55" s="132"/>
      <c r="F55" s="132"/>
      <c r="G55" s="132"/>
      <c r="H55" s="435"/>
      <c r="I55" s="422"/>
      <c r="J55" s="431"/>
      <c r="K55" s="73"/>
      <c r="L55"/>
    </row>
    <row r="56" spans="1:12" ht="24.75" customHeight="1" x14ac:dyDescent="0.25">
      <c r="A56" s="104"/>
      <c r="B56" s="420"/>
      <c r="C56" s="421"/>
      <c r="D56" s="63" t="s">
        <v>236</v>
      </c>
      <c r="E56" s="132"/>
      <c r="F56" s="132"/>
      <c r="G56" s="132"/>
      <c r="H56" s="435"/>
      <c r="I56" s="422"/>
      <c r="J56" s="431"/>
      <c r="K56" s="73"/>
      <c r="L56"/>
    </row>
    <row r="57" spans="1:12" ht="36.75" customHeight="1" x14ac:dyDescent="0.25">
      <c r="A57" s="104"/>
      <c r="B57" s="420"/>
      <c r="C57" s="421"/>
      <c r="D57" s="63" t="s">
        <v>237</v>
      </c>
      <c r="E57" s="132"/>
      <c r="F57" s="132"/>
      <c r="G57" s="132"/>
      <c r="H57" s="435"/>
      <c r="I57" s="422"/>
      <c r="J57" s="431"/>
      <c r="K57" s="73"/>
      <c r="L57"/>
    </row>
    <row r="58" spans="1:12" ht="44.25" customHeight="1" x14ac:dyDescent="0.25">
      <c r="A58" s="104"/>
      <c r="B58" s="420"/>
      <c r="C58" s="421"/>
      <c r="D58" s="63" t="s">
        <v>238</v>
      </c>
      <c r="E58" s="132"/>
      <c r="F58" s="132"/>
      <c r="G58" s="132"/>
      <c r="H58" s="435"/>
      <c r="I58" s="422"/>
      <c r="J58" s="431"/>
      <c r="K58" s="73"/>
      <c r="L58"/>
    </row>
    <row r="59" spans="1:12" ht="44.25" customHeight="1" x14ac:dyDescent="0.25">
      <c r="A59" s="104"/>
      <c r="B59" s="420"/>
      <c r="C59" s="421"/>
      <c r="D59" s="63" t="s">
        <v>239</v>
      </c>
      <c r="E59" s="132"/>
      <c r="F59" s="132"/>
      <c r="G59" s="132"/>
      <c r="H59" s="435"/>
      <c r="I59" s="422"/>
      <c r="J59" s="431"/>
      <c r="K59" s="73"/>
      <c r="L59"/>
    </row>
    <row r="60" spans="1:12" ht="26.25" customHeight="1" x14ac:dyDescent="0.25">
      <c r="A60" s="104"/>
      <c r="B60" s="420"/>
      <c r="C60" s="421"/>
      <c r="D60" s="63" t="s">
        <v>240</v>
      </c>
      <c r="E60" s="132"/>
      <c r="F60" s="132"/>
      <c r="G60" s="132"/>
      <c r="H60" s="435"/>
      <c r="I60" s="422"/>
      <c r="J60" s="431"/>
      <c r="K60" s="73"/>
      <c r="L60"/>
    </row>
    <row r="61" spans="1:12" ht="24.75" customHeight="1" x14ac:dyDescent="0.25">
      <c r="A61" s="104"/>
      <c r="B61" s="427" t="s">
        <v>197</v>
      </c>
      <c r="C61" s="427"/>
      <c r="D61" s="427"/>
      <c r="E61" s="62">
        <f>SUM(E54:E60)/7*60%</f>
        <v>0</v>
      </c>
      <c r="F61" s="62">
        <f>SUM(F54:F60)/7*20%</f>
        <v>0</v>
      </c>
      <c r="G61" s="62">
        <f>SUM(G54:G60)/7*20%</f>
        <v>0</v>
      </c>
      <c r="H61" s="435"/>
      <c r="I61" s="422"/>
      <c r="J61" s="431"/>
      <c r="K61" s="73"/>
      <c r="L61"/>
    </row>
    <row r="62" spans="1:12" ht="24.75" customHeight="1" x14ac:dyDescent="0.25">
      <c r="A62" s="104"/>
      <c r="B62" s="420">
        <v>9</v>
      </c>
      <c r="C62" s="421" t="s">
        <v>241</v>
      </c>
      <c r="D62" s="63" t="s">
        <v>242</v>
      </c>
      <c r="E62" s="132"/>
      <c r="F62" s="132"/>
      <c r="G62" s="132"/>
      <c r="H62" s="435"/>
      <c r="I62" s="432">
        <f>SUM(E66:G66)</f>
        <v>0</v>
      </c>
      <c r="J62" s="428"/>
      <c r="K62" s="73"/>
      <c r="L62"/>
    </row>
    <row r="63" spans="1:12" ht="24.75" customHeight="1" x14ac:dyDescent="0.25">
      <c r="A63" s="104"/>
      <c r="B63" s="420"/>
      <c r="C63" s="421"/>
      <c r="D63" s="63" t="s">
        <v>243</v>
      </c>
      <c r="E63" s="132"/>
      <c r="F63" s="132"/>
      <c r="G63" s="132"/>
      <c r="H63" s="435"/>
      <c r="I63" s="433"/>
      <c r="J63" s="428"/>
      <c r="K63" s="73"/>
      <c r="L63"/>
    </row>
    <row r="64" spans="1:12" ht="24.75" customHeight="1" x14ac:dyDescent="0.25">
      <c r="A64" s="104"/>
      <c r="B64" s="420"/>
      <c r="C64" s="421"/>
      <c r="D64" s="63" t="s">
        <v>244</v>
      </c>
      <c r="E64" s="132"/>
      <c r="F64" s="132"/>
      <c r="G64" s="132"/>
      <c r="H64" s="435"/>
      <c r="I64" s="433"/>
      <c r="J64" s="428"/>
      <c r="K64" s="73"/>
      <c r="L64"/>
    </row>
    <row r="65" spans="1:13" ht="34.5" customHeight="1" x14ac:dyDescent="0.25">
      <c r="A65" s="104"/>
      <c r="B65" s="420"/>
      <c r="C65" s="421"/>
      <c r="D65" s="61" t="s">
        <v>245</v>
      </c>
      <c r="E65" s="132"/>
      <c r="F65" s="132"/>
      <c r="G65" s="132"/>
      <c r="H65" s="435"/>
      <c r="I65" s="433"/>
      <c r="J65" s="428"/>
      <c r="K65" s="73"/>
      <c r="L65"/>
    </row>
    <row r="66" spans="1:13" ht="24.75" customHeight="1" x14ac:dyDescent="0.25">
      <c r="A66" s="104"/>
      <c r="B66" s="427" t="s">
        <v>197</v>
      </c>
      <c r="C66" s="427"/>
      <c r="D66" s="427"/>
      <c r="E66" s="62">
        <f>SUM(E62:E65)/4*60%</f>
        <v>0</v>
      </c>
      <c r="F66" s="62">
        <f>SUM(F62:F65)/4*20%</f>
        <v>0</v>
      </c>
      <c r="G66" s="62">
        <f>SUM(G62:G65)/4*20%</f>
        <v>0</v>
      </c>
      <c r="H66" s="435"/>
      <c r="I66" s="434"/>
      <c r="J66" s="428"/>
      <c r="K66" s="73"/>
      <c r="L66"/>
    </row>
    <row r="67" spans="1:13" x14ac:dyDescent="0.25">
      <c r="A67" s="104"/>
      <c r="B67" s="427" t="s">
        <v>281</v>
      </c>
      <c r="C67" s="427"/>
      <c r="D67" s="427"/>
      <c r="E67" s="138">
        <f>AVERAGE(E66,E61,E53,E48,E41,E35,E30,E24,E18)</f>
        <v>0</v>
      </c>
      <c r="F67" s="138">
        <f>AVERAGE(F66,F61,F53,F48,F41,F35,F30,F24,F18)</f>
        <v>0</v>
      </c>
      <c r="G67" s="138">
        <f>AVERAGE(G66,G61,G53,G48,G41,G35,G30,G24,G18)</f>
        <v>0</v>
      </c>
      <c r="H67" s="73"/>
      <c r="I67" s="73"/>
      <c r="J67" s="73"/>
      <c r="K67" s="73"/>
      <c r="L67"/>
    </row>
    <row r="68" spans="1:13" ht="15.75" thickBot="1" x14ac:dyDescent="0.3">
      <c r="A68" s="104"/>
      <c r="B68" s="73"/>
      <c r="C68" s="73"/>
      <c r="D68" s="74"/>
      <c r="E68" s="137"/>
      <c r="F68" s="137"/>
      <c r="G68" s="137"/>
      <c r="H68" s="73"/>
      <c r="I68" s="73"/>
      <c r="J68" s="73"/>
      <c r="K68" s="73"/>
      <c r="L68"/>
    </row>
    <row r="69" spans="1:13" ht="18.75" customHeight="1" thickBot="1" x14ac:dyDescent="0.3">
      <c r="A69" s="104"/>
      <c r="B69" s="75"/>
      <c r="C69" s="75"/>
      <c r="D69" s="75"/>
      <c r="E69" s="438" t="s">
        <v>246</v>
      </c>
      <c r="F69" s="439"/>
      <c r="G69" s="440"/>
      <c r="H69" s="65"/>
      <c r="I69" s="66">
        <f>AVERAGE(I14:I66)</f>
        <v>0</v>
      </c>
      <c r="J69" s="67">
        <f>I69/5*100%</f>
        <v>0</v>
      </c>
      <c r="K69" s="73"/>
      <c r="L69"/>
    </row>
    <row r="70" spans="1:13" ht="36" customHeight="1" x14ac:dyDescent="0.25">
      <c r="A70" s="104"/>
      <c r="B70" s="104"/>
      <c r="C70" s="104"/>
      <c r="D70" s="115"/>
      <c r="E70" s="104"/>
      <c r="F70" s="104"/>
      <c r="G70" s="104"/>
      <c r="H70" s="104"/>
      <c r="I70" s="104"/>
      <c r="J70" s="104"/>
      <c r="K70" s="73"/>
      <c r="L70"/>
      <c r="M70"/>
    </row>
    <row r="71" spans="1:13" ht="30" customHeight="1" x14ac:dyDescent="0.25">
      <c r="A71" s="104"/>
      <c r="B71" s="104"/>
      <c r="C71" s="133" t="s">
        <v>118</v>
      </c>
      <c r="D71" s="133"/>
      <c r="E71" s="104"/>
      <c r="F71" s="104"/>
      <c r="G71" s="104"/>
      <c r="H71" s="436"/>
      <c r="I71" s="436"/>
      <c r="J71" s="76"/>
      <c r="K71" s="73"/>
      <c r="L71"/>
      <c r="M71"/>
    </row>
    <row r="72" spans="1:13" ht="30" customHeight="1" x14ac:dyDescent="0.25">
      <c r="A72" s="104"/>
      <c r="B72" s="104"/>
      <c r="C72" s="133" t="s">
        <v>119</v>
      </c>
      <c r="D72" s="133"/>
      <c r="E72" s="104"/>
      <c r="F72" s="104"/>
      <c r="G72" s="104"/>
      <c r="H72" s="437" t="s">
        <v>120</v>
      </c>
      <c r="I72" s="437"/>
      <c r="J72" s="133" t="s">
        <v>247</v>
      </c>
      <c r="K72" s="73"/>
      <c r="L72"/>
      <c r="M72"/>
    </row>
    <row r="73" spans="1:13" x14ac:dyDescent="0.25">
      <c r="A73" s="104"/>
      <c r="B73" s="104"/>
      <c r="C73" s="104"/>
      <c r="D73" s="104"/>
      <c r="E73" s="104"/>
      <c r="F73" s="104"/>
      <c r="G73" s="104"/>
      <c r="H73" s="104"/>
      <c r="I73" s="104"/>
      <c r="J73" s="104"/>
      <c r="K73" s="104"/>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1">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J42:J48"/>
    <mergeCell ref="B48:D48"/>
    <mergeCell ref="B36:B40"/>
    <mergeCell ref="C36:C40"/>
    <mergeCell ref="H36:H41"/>
    <mergeCell ref="I36:I41"/>
    <mergeCell ref="J36:J41"/>
    <mergeCell ref="B41:D41"/>
    <mergeCell ref="J31:J35"/>
    <mergeCell ref="B35:D35"/>
    <mergeCell ref="B25:B29"/>
    <mergeCell ref="C25:C29"/>
    <mergeCell ref="H25:H30"/>
    <mergeCell ref="I25:I30"/>
    <mergeCell ref="J25:J30"/>
    <mergeCell ref="B30:D30"/>
    <mergeCell ref="B19:B23"/>
    <mergeCell ref="C19:C23"/>
    <mergeCell ref="H19:H24"/>
    <mergeCell ref="I19:I24"/>
    <mergeCell ref="J19:J24"/>
    <mergeCell ref="B24:D24"/>
    <mergeCell ref="J11:J13"/>
    <mergeCell ref="B14:B17"/>
    <mergeCell ref="C14:C17"/>
    <mergeCell ref="H14:H18"/>
    <mergeCell ref="I14:I18"/>
    <mergeCell ref="J14:J18"/>
    <mergeCell ref="H11:H13"/>
    <mergeCell ref="B18:D18"/>
    <mergeCell ref="C9:I9"/>
    <mergeCell ref="B11:C13"/>
    <mergeCell ref="D11:D13"/>
    <mergeCell ref="E11:G11"/>
    <mergeCell ref="I11:I13"/>
    <mergeCell ref="C8:I8"/>
    <mergeCell ref="B2:J2"/>
    <mergeCell ref="B4:J4"/>
    <mergeCell ref="C5:I5"/>
    <mergeCell ref="C6:I6"/>
    <mergeCell ref="C7:I7"/>
  </mergeCells>
  <dataValidations count="2">
    <dataValidation type="whole" showInputMessage="1" showErrorMessage="1" sqref="E54:G60 E14:G17 E19:G23 E25:G29 E31:G34 E36:G40 E42:G47 E62:G65" xr:uid="{00000000-0002-0000-0900-000000000000}">
      <formula1>1</formula1>
      <formula2>5</formula2>
    </dataValidation>
    <dataValidation type="whole" allowBlank="1" showInputMessage="1" showErrorMessage="1" sqref="E49:G52" xr:uid="{00000000-0002-0000-0900-000001000000}">
      <formula1>1</formula1>
      <formula2>5</formula2>
    </dataValidation>
  </dataValidations>
  <printOptions horizontalCentered="1"/>
  <pageMargins left="0.31496062992125984" right="0.31496062992125984" top="0.74803149606299213" bottom="0.47244094488188981" header="0.31496062992125984" footer="0.31496062992125984"/>
  <pageSetup scale="50" orientation="portrait" r:id="rId1"/>
  <rowBreaks count="1" manualBreakCount="1">
    <brk id="53" max="10"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3"/>
  <sheetViews>
    <sheetView topLeftCell="A7" zoomScaleSheetLayoutView="70" workbookViewId="0">
      <selection activeCell="E26" sqref="E26"/>
    </sheetView>
  </sheetViews>
  <sheetFormatPr baseColWidth="10" defaultColWidth="11.42578125" defaultRowHeight="18" x14ac:dyDescent="0.25"/>
  <cols>
    <col min="1" max="1" width="5.28515625" style="77" customWidth="1"/>
    <col min="2" max="2" width="4.7109375" style="77" customWidth="1"/>
    <col min="3" max="3" width="57.28515625" style="77" customWidth="1"/>
    <col min="4" max="4" width="59.28515625" style="77" customWidth="1"/>
    <col min="5" max="5" width="37.42578125" style="77" customWidth="1"/>
    <col min="6" max="6" width="40.85546875" style="77" customWidth="1"/>
    <col min="7" max="7" width="37.85546875" style="77" customWidth="1"/>
    <col min="8" max="8" width="7" style="77" customWidth="1"/>
    <col min="9" max="9" width="8.28515625" style="77" customWidth="1"/>
    <col min="10" max="10" width="24.7109375" style="77" bestFit="1" customWidth="1"/>
    <col min="11" max="16384" width="11.42578125" style="77"/>
  </cols>
  <sheetData>
    <row r="1" spans="1:9" ht="18.75" thickBot="1" x14ac:dyDescent="0.3">
      <c r="A1" s="81"/>
      <c r="B1" s="81"/>
      <c r="C1" s="81"/>
      <c r="D1" s="81"/>
      <c r="E1" s="81"/>
      <c r="F1" s="81"/>
      <c r="G1" s="81"/>
      <c r="H1" s="81"/>
      <c r="I1" s="81"/>
    </row>
    <row r="2" spans="1:9" ht="36.75" customHeight="1" thickBot="1" x14ac:dyDescent="0.3">
      <c r="A2" s="81"/>
      <c r="B2" s="457" t="s">
        <v>248</v>
      </c>
      <c r="C2" s="458"/>
      <c r="D2" s="458"/>
      <c r="E2" s="458"/>
      <c r="F2" s="458"/>
      <c r="G2" s="458"/>
      <c r="H2" s="459"/>
      <c r="I2" s="81"/>
    </row>
    <row r="3" spans="1:9" x14ac:dyDescent="0.25">
      <c r="A3" s="81"/>
      <c r="B3" s="78"/>
      <c r="C3" s="79" t="s">
        <v>249</v>
      </c>
      <c r="D3" s="460"/>
      <c r="E3" s="460"/>
      <c r="F3" s="460"/>
      <c r="G3" s="460"/>
      <c r="H3" s="80"/>
      <c r="I3" s="81"/>
    </row>
    <row r="4" spans="1:9" x14ac:dyDescent="0.25">
      <c r="A4" s="81"/>
      <c r="B4" s="78"/>
      <c r="C4" s="79" t="s">
        <v>250</v>
      </c>
      <c r="D4" s="461"/>
      <c r="E4" s="461"/>
      <c r="F4" s="461"/>
      <c r="G4" s="461"/>
      <c r="H4" s="80"/>
      <c r="I4" s="81"/>
    </row>
    <row r="5" spans="1:9" x14ac:dyDescent="0.25">
      <c r="A5" s="81"/>
      <c r="B5" s="78"/>
      <c r="C5" s="79" t="s">
        <v>251</v>
      </c>
      <c r="D5" s="461"/>
      <c r="E5" s="461"/>
      <c r="F5" s="461"/>
      <c r="G5" s="461"/>
      <c r="H5" s="80"/>
      <c r="I5" s="81"/>
    </row>
    <row r="6" spans="1:9" ht="18.75" thickBot="1" x14ac:dyDescent="0.3">
      <c r="A6" s="81"/>
      <c r="B6" s="78"/>
      <c r="C6" s="79"/>
      <c r="D6" s="134"/>
      <c r="E6" s="134"/>
      <c r="F6" s="134"/>
      <c r="G6" s="134"/>
      <c r="H6" s="80"/>
      <c r="I6" s="81"/>
    </row>
    <row r="7" spans="1:9" ht="36" customHeight="1" thickBot="1" x14ac:dyDescent="0.3">
      <c r="A7" s="81"/>
      <c r="B7" s="447" t="s">
        <v>252</v>
      </c>
      <c r="C7" s="448"/>
      <c r="D7" s="448"/>
      <c r="E7" s="448"/>
      <c r="F7" s="448"/>
      <c r="G7" s="448"/>
      <c r="H7" s="449"/>
      <c r="I7" s="81"/>
    </row>
    <row r="8" spans="1:9" x14ac:dyDescent="0.25">
      <c r="A8" s="81"/>
      <c r="B8" s="78"/>
      <c r="C8" s="81"/>
      <c r="D8" s="81"/>
      <c r="E8" s="81"/>
      <c r="F8" s="81"/>
      <c r="G8" s="81"/>
      <c r="H8" s="80"/>
      <c r="I8" s="81"/>
    </row>
    <row r="9" spans="1:9" x14ac:dyDescent="0.25">
      <c r="A9" s="81"/>
      <c r="B9" s="78"/>
      <c r="C9" s="462" t="s">
        <v>253</v>
      </c>
      <c r="D9" s="85"/>
      <c r="E9" s="85"/>
      <c r="F9" s="445"/>
      <c r="G9" s="445"/>
      <c r="H9" s="446"/>
      <c r="I9" s="81"/>
    </row>
    <row r="10" spans="1:9" x14ac:dyDescent="0.25">
      <c r="A10" s="81"/>
      <c r="B10" s="78"/>
      <c r="C10" s="462"/>
      <c r="D10" s="82">
        <f>'ANEXO 1'!P15</f>
        <v>1</v>
      </c>
      <c r="E10" s="450">
        <f>(D10*D11)/100%</f>
        <v>0.8</v>
      </c>
      <c r="F10" s="445"/>
      <c r="G10" s="445"/>
      <c r="H10" s="446"/>
      <c r="I10" s="81"/>
    </row>
    <row r="11" spans="1:9" ht="40.5" customHeight="1" x14ac:dyDescent="0.25">
      <c r="A11" s="81"/>
      <c r="B11" s="78"/>
      <c r="C11" s="83" t="s">
        <v>254</v>
      </c>
      <c r="D11" s="84">
        <v>0.8</v>
      </c>
      <c r="E11" s="450"/>
      <c r="F11" s="445"/>
      <c r="G11" s="445"/>
      <c r="H11" s="446"/>
      <c r="I11" s="81"/>
    </row>
    <row r="12" spans="1:9" x14ac:dyDescent="0.25">
      <c r="A12" s="81"/>
      <c r="B12" s="78"/>
      <c r="C12" s="85" t="s">
        <v>255</v>
      </c>
      <c r="D12" s="86">
        <f>'ANEXO 2'!I69</f>
        <v>0</v>
      </c>
      <c r="E12" s="450">
        <f>(D12*D13)/5</f>
        <v>0</v>
      </c>
      <c r="F12" s="445"/>
      <c r="G12" s="445"/>
      <c r="H12" s="446"/>
      <c r="I12" s="81"/>
    </row>
    <row r="13" spans="1:9" x14ac:dyDescent="0.25">
      <c r="A13" s="81"/>
      <c r="B13" s="78"/>
      <c r="C13" s="85" t="s">
        <v>256</v>
      </c>
      <c r="D13" s="84">
        <v>0.2</v>
      </c>
      <c r="E13" s="450"/>
      <c r="F13" s="445"/>
      <c r="G13" s="445"/>
      <c r="H13" s="446"/>
      <c r="I13" s="81"/>
    </row>
    <row r="14" spans="1:9" x14ac:dyDescent="0.25">
      <c r="A14" s="81"/>
      <c r="B14" s="78"/>
      <c r="C14" s="85"/>
      <c r="D14" s="84"/>
      <c r="E14" s="87"/>
      <c r="F14" s="445"/>
      <c r="G14" s="445"/>
      <c r="H14" s="446"/>
      <c r="I14" s="81"/>
    </row>
    <row r="15" spans="1:9" x14ac:dyDescent="0.25">
      <c r="A15" s="81"/>
      <c r="B15" s="78"/>
      <c r="C15" s="85" t="s">
        <v>257</v>
      </c>
      <c r="D15" s="84"/>
      <c r="E15" s="82">
        <f>SUM(E10:E13)</f>
        <v>0.8</v>
      </c>
      <c r="F15" s="445"/>
      <c r="G15" s="445"/>
      <c r="H15" s="446"/>
      <c r="I15" s="81"/>
    </row>
    <row r="16" spans="1:9" x14ac:dyDescent="0.25">
      <c r="A16" s="81"/>
      <c r="B16" s="78"/>
      <c r="C16" s="81"/>
      <c r="D16" s="81"/>
      <c r="E16" s="81"/>
      <c r="F16" s="81"/>
      <c r="G16" s="445"/>
      <c r="H16" s="446"/>
      <c r="I16" s="81"/>
    </row>
    <row r="17" spans="1:9" x14ac:dyDescent="0.25">
      <c r="A17" s="81"/>
      <c r="B17" s="78"/>
      <c r="C17" s="453" t="s">
        <v>258</v>
      </c>
      <c r="D17" s="455">
        <v>0.05</v>
      </c>
      <c r="E17" s="451">
        <f>'ANEXO 1'!P16</f>
        <v>0</v>
      </c>
      <c r="F17" s="81"/>
      <c r="G17" s="445"/>
      <c r="H17" s="446"/>
      <c r="I17" s="81"/>
    </row>
    <row r="18" spans="1:9" x14ac:dyDescent="0.25">
      <c r="A18" s="81"/>
      <c r="B18" s="78"/>
      <c r="C18" s="454"/>
      <c r="D18" s="456"/>
      <c r="E18" s="452"/>
      <c r="F18" s="81"/>
      <c r="G18" s="68"/>
      <c r="H18" s="89"/>
      <c r="I18" s="81"/>
    </row>
    <row r="19" spans="1:9" ht="18.75" thickBot="1" x14ac:dyDescent="0.3">
      <c r="A19" s="81"/>
      <c r="B19" s="78"/>
      <c r="C19" s="81"/>
      <c r="D19" s="81"/>
      <c r="E19" s="81"/>
      <c r="F19" s="81"/>
      <c r="G19" s="68"/>
      <c r="H19" s="89"/>
      <c r="I19" s="81"/>
    </row>
    <row r="20" spans="1:9" ht="18.75" thickBot="1" x14ac:dyDescent="0.3">
      <c r="A20" s="81"/>
      <c r="B20" s="78"/>
      <c r="C20" s="81"/>
      <c r="D20" s="135" t="s">
        <v>259</v>
      </c>
      <c r="E20" s="90">
        <f>E15+E17</f>
        <v>0.8</v>
      </c>
      <c r="F20" s="81"/>
      <c r="G20" s="68"/>
      <c r="H20" s="89"/>
      <c r="I20" s="81"/>
    </row>
    <row r="21" spans="1:9" x14ac:dyDescent="0.25">
      <c r="A21" s="81"/>
      <c r="B21" s="78"/>
      <c r="C21" s="81"/>
      <c r="D21" s="81"/>
      <c r="E21" s="81"/>
      <c r="F21" s="81"/>
      <c r="G21" s="81"/>
      <c r="H21" s="80"/>
      <c r="I21" s="81"/>
    </row>
    <row r="22" spans="1:9" x14ac:dyDescent="0.25">
      <c r="A22" s="81"/>
      <c r="B22" s="78"/>
      <c r="C22" s="81"/>
      <c r="D22" s="81"/>
      <c r="E22" s="81"/>
      <c r="F22" s="81"/>
      <c r="G22" s="81"/>
      <c r="H22" s="80"/>
      <c r="I22" s="81"/>
    </row>
    <row r="23" spans="1:9" x14ac:dyDescent="0.25">
      <c r="A23" s="81"/>
      <c r="B23" s="78"/>
      <c r="C23" s="81"/>
      <c r="D23" s="81"/>
      <c r="E23" s="81"/>
      <c r="F23" s="81"/>
      <c r="G23" s="81"/>
      <c r="H23" s="80"/>
      <c r="I23" s="81"/>
    </row>
    <row r="24" spans="1:9" x14ac:dyDescent="0.25">
      <c r="A24" s="81"/>
      <c r="B24" s="78"/>
      <c r="C24" s="81"/>
      <c r="D24" s="81"/>
      <c r="E24" s="81"/>
      <c r="F24" s="81"/>
      <c r="G24" s="81"/>
      <c r="H24" s="80"/>
      <c r="I24" s="81"/>
    </row>
    <row r="25" spans="1:9" x14ac:dyDescent="0.25">
      <c r="A25" s="81"/>
      <c r="B25" s="78"/>
      <c r="C25" s="91"/>
      <c r="D25" s="92"/>
      <c r="E25" s="81"/>
      <c r="F25" s="91"/>
      <c r="G25" s="92"/>
      <c r="H25" s="80"/>
      <c r="I25" s="81"/>
    </row>
    <row r="26" spans="1:9" x14ac:dyDescent="0.25">
      <c r="A26" s="81"/>
      <c r="B26" s="78"/>
      <c r="C26" s="444" t="s">
        <v>280</v>
      </c>
      <c r="D26" s="444"/>
      <c r="E26" s="81"/>
      <c r="F26" s="444" t="s">
        <v>260</v>
      </c>
      <c r="G26" s="444"/>
      <c r="H26" s="89"/>
      <c r="I26" s="81"/>
    </row>
    <row r="27" spans="1:9" x14ac:dyDescent="0.25">
      <c r="A27" s="81"/>
      <c r="B27" s="78"/>
      <c r="C27" s="81"/>
      <c r="D27" s="81"/>
      <c r="E27" s="81"/>
      <c r="F27" s="81"/>
      <c r="G27" s="81"/>
      <c r="H27" s="80"/>
      <c r="I27" s="81"/>
    </row>
    <row r="28" spans="1:9" x14ac:dyDescent="0.25">
      <c r="A28" s="81"/>
      <c r="B28" s="78"/>
      <c r="C28" s="81"/>
      <c r="D28" s="81"/>
      <c r="E28" s="81"/>
      <c r="F28" s="81"/>
      <c r="G28" s="81"/>
      <c r="H28" s="80"/>
      <c r="I28" s="81"/>
    </row>
    <row r="29" spans="1:9" x14ac:dyDescent="0.25">
      <c r="A29" s="81"/>
      <c r="B29" s="78"/>
      <c r="C29" s="81"/>
      <c r="D29" s="81"/>
      <c r="E29" s="81"/>
      <c r="F29" s="81"/>
      <c r="G29" s="81"/>
      <c r="H29" s="80"/>
      <c r="I29" s="81"/>
    </row>
    <row r="30" spans="1:9" x14ac:dyDescent="0.25">
      <c r="A30" s="81"/>
      <c r="B30" s="78"/>
      <c r="C30" s="81"/>
      <c r="D30" s="122" t="s">
        <v>261</v>
      </c>
      <c r="E30" s="120"/>
      <c r="F30" s="81"/>
      <c r="G30" s="81"/>
      <c r="H30" s="80"/>
      <c r="I30" s="81"/>
    </row>
    <row r="31" spans="1:9" x14ac:dyDescent="0.25">
      <c r="A31" s="81"/>
      <c r="B31" s="78"/>
      <c r="C31" s="81"/>
      <c r="D31" s="122" t="s">
        <v>262</v>
      </c>
      <c r="E31" s="121"/>
      <c r="F31" s="81"/>
      <c r="G31" s="81"/>
      <c r="H31" s="80"/>
      <c r="I31" s="81"/>
    </row>
    <row r="32" spans="1:9" ht="18.75" thickBot="1" x14ac:dyDescent="0.3">
      <c r="A32" s="81"/>
      <c r="B32" s="88"/>
      <c r="C32" s="93"/>
      <c r="D32" s="93"/>
      <c r="E32" s="93"/>
      <c r="F32" s="93"/>
      <c r="G32" s="93"/>
      <c r="H32" s="94"/>
      <c r="I32" s="81"/>
    </row>
    <row r="33" spans="1:9" x14ac:dyDescent="0.25">
      <c r="A33" s="81"/>
      <c r="B33" s="81"/>
      <c r="C33" s="81"/>
      <c r="D33" s="81"/>
      <c r="E33" s="81"/>
      <c r="F33" s="81"/>
      <c r="G33" s="81"/>
      <c r="H33" s="81"/>
      <c r="I33" s="81"/>
    </row>
  </sheetData>
  <mergeCells count="15">
    <mergeCell ref="B2:H2"/>
    <mergeCell ref="D3:G3"/>
    <mergeCell ref="D4:G4"/>
    <mergeCell ref="D5:G5"/>
    <mergeCell ref="C9:C10"/>
    <mergeCell ref="E10:E11"/>
    <mergeCell ref="C26:D26"/>
    <mergeCell ref="G16:H17"/>
    <mergeCell ref="B7:H7"/>
    <mergeCell ref="F9:H15"/>
    <mergeCell ref="E12:E13"/>
    <mergeCell ref="E17:E18"/>
    <mergeCell ref="C17:C18"/>
    <mergeCell ref="D17:D18"/>
    <mergeCell ref="F26:G26"/>
  </mergeCells>
  <printOptions horizontalCentered="1"/>
  <pageMargins left="0.31496062992125984" right="0.31496062992125984" top="0.74803149606299213" bottom="0.74803149606299213" header="0.31496062992125984" footer="0.31496062992125984"/>
  <pageSetup scale="50" orientation="landscape"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4" x14ac:dyDescent="0.25">
      <c r="B2" s="470" t="s">
        <v>263</v>
      </c>
      <c r="C2" s="33" t="s">
        <v>2</v>
      </c>
    </row>
    <row r="3" spans="2:4" x14ac:dyDescent="0.25">
      <c r="B3" s="470"/>
      <c r="C3" s="34" t="s">
        <v>264</v>
      </c>
    </row>
    <row r="4" spans="2:4" x14ac:dyDescent="0.25">
      <c r="B4" s="470"/>
      <c r="C4" s="34" t="s">
        <v>265</v>
      </c>
    </row>
    <row r="5" spans="2:4" x14ac:dyDescent="0.25">
      <c r="B5" s="470"/>
      <c r="C5" s="34" t="s">
        <v>266</v>
      </c>
    </row>
    <row r="6" spans="2:4" x14ac:dyDescent="0.25">
      <c r="B6" s="470"/>
      <c r="C6" s="468" t="s">
        <v>267</v>
      </c>
    </row>
    <row r="7" spans="2:4" x14ac:dyDescent="0.25">
      <c r="B7" s="470"/>
      <c r="C7" s="469"/>
    </row>
    <row r="8" spans="2:4" ht="135.75" customHeight="1" x14ac:dyDescent="0.25">
      <c r="B8" s="463" t="s">
        <v>14</v>
      </c>
      <c r="C8" s="36" t="s">
        <v>18</v>
      </c>
      <c r="D8" s="38" t="s">
        <v>268</v>
      </c>
    </row>
    <row r="9" spans="2:4" ht="106.5" customHeight="1" x14ac:dyDescent="0.25">
      <c r="B9" s="464"/>
      <c r="C9" s="37" t="s">
        <v>19</v>
      </c>
      <c r="D9" s="39" t="s">
        <v>269</v>
      </c>
    </row>
    <row r="10" spans="2:4" ht="60" x14ac:dyDescent="0.25">
      <c r="B10" s="464"/>
      <c r="C10" s="36" t="s">
        <v>20</v>
      </c>
      <c r="D10" s="39" t="s">
        <v>270</v>
      </c>
    </row>
    <row r="11" spans="2:4" ht="45" x14ac:dyDescent="0.25">
      <c r="B11" s="464"/>
      <c r="C11" s="36" t="s">
        <v>21</v>
      </c>
      <c r="D11" s="40" t="s">
        <v>271</v>
      </c>
    </row>
    <row r="12" spans="2:4" ht="75" x14ac:dyDescent="0.25">
      <c r="B12" s="464"/>
      <c r="C12" s="36" t="s">
        <v>22</v>
      </c>
      <c r="D12" s="40" t="s">
        <v>272</v>
      </c>
    </row>
    <row r="13" spans="2:4" ht="51.75" customHeight="1" x14ac:dyDescent="0.25">
      <c r="B13" s="464"/>
      <c r="C13" s="36" t="s">
        <v>23</v>
      </c>
      <c r="D13" s="41" t="s">
        <v>273</v>
      </c>
    </row>
    <row r="14" spans="2:4" ht="48" customHeight="1" x14ac:dyDescent="0.25">
      <c r="B14" s="464"/>
      <c r="C14" s="36" t="s">
        <v>274</v>
      </c>
    </row>
    <row r="15" spans="2:4" ht="39" customHeight="1" x14ac:dyDescent="0.25">
      <c r="B15" s="465"/>
      <c r="C15" s="36" t="s">
        <v>275</v>
      </c>
    </row>
    <row r="16" spans="2:4" ht="39" customHeight="1" x14ac:dyDescent="0.25">
      <c r="B16" s="466" t="s">
        <v>276</v>
      </c>
      <c r="C16" s="35" t="s">
        <v>129</v>
      </c>
    </row>
    <row r="17" spans="2:3" x14ac:dyDescent="0.25">
      <c r="B17" s="467"/>
      <c r="C17" s="35" t="s">
        <v>277</v>
      </c>
    </row>
    <row r="18" spans="2:3" x14ac:dyDescent="0.25">
      <c r="B18" s="467"/>
      <c r="C18" s="42" t="s">
        <v>131</v>
      </c>
    </row>
    <row r="19" spans="2:3" x14ac:dyDescent="0.25">
      <c r="B19" s="467"/>
      <c r="C19" s="42" t="s">
        <v>132</v>
      </c>
    </row>
    <row r="20" spans="2:3" x14ac:dyDescent="0.25">
      <c r="B20" s="467"/>
      <c r="C20" s="42" t="s">
        <v>278</v>
      </c>
    </row>
    <row r="21" spans="2:3" x14ac:dyDescent="0.25">
      <c r="B21" s="467"/>
      <c r="C21" s="42" t="s">
        <v>279</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1"/>
  <sheetViews>
    <sheetView topLeftCell="A12" zoomScaleSheetLayoutView="70" workbookViewId="0">
      <selection activeCell="B21" sqref="B21:B24"/>
    </sheetView>
  </sheetViews>
  <sheetFormatPr baseColWidth="10" defaultColWidth="10.85546875" defaultRowHeight="15.75" x14ac:dyDescent="0.25"/>
  <cols>
    <col min="1" max="1" width="3.28515625" style="70" customWidth="1"/>
    <col min="2" max="2" width="38.28515625" style="70" customWidth="1"/>
    <col min="3" max="3" width="15.28515625" style="70" bestFit="1" customWidth="1"/>
    <col min="4" max="8" width="10.85546875" style="70"/>
    <col min="9" max="9" width="17.85546875" style="70" customWidth="1"/>
    <col min="10" max="10" width="3.140625" style="70" customWidth="1"/>
    <col min="11" max="16384" width="10.85546875" style="70"/>
  </cols>
  <sheetData>
    <row r="1" spans="1:10" x14ac:dyDescent="0.25">
      <c r="A1" s="71"/>
      <c r="B1" s="71"/>
      <c r="C1" s="71"/>
      <c r="D1" s="71"/>
      <c r="E1" s="71"/>
      <c r="F1" s="71"/>
      <c r="G1" s="71"/>
      <c r="H1" s="71"/>
      <c r="I1" s="71"/>
      <c r="J1" s="71"/>
    </row>
    <row r="2" spans="1:10" x14ac:dyDescent="0.25">
      <c r="A2" s="71"/>
      <c r="B2" s="71"/>
      <c r="C2" s="71"/>
      <c r="D2" s="71"/>
      <c r="E2" s="71"/>
      <c r="F2" s="71"/>
      <c r="G2" s="71"/>
      <c r="H2" s="71"/>
      <c r="I2" s="71"/>
      <c r="J2" s="71"/>
    </row>
    <row r="3" spans="1:10" x14ac:dyDescent="0.25">
      <c r="A3" s="71"/>
      <c r="B3" s="71"/>
      <c r="C3" s="71"/>
      <c r="D3" s="71"/>
      <c r="E3" s="71"/>
      <c r="F3" s="71"/>
      <c r="G3" s="71"/>
      <c r="H3" s="71"/>
      <c r="I3" s="71"/>
      <c r="J3" s="71"/>
    </row>
    <row r="4" spans="1:10" ht="24.75" customHeight="1" x14ac:dyDescent="0.25">
      <c r="A4" s="117"/>
      <c r="B4" s="71"/>
      <c r="C4" s="71"/>
      <c r="D4" s="71"/>
      <c r="E4" s="71"/>
      <c r="F4" s="71"/>
      <c r="G4" s="71"/>
      <c r="H4" s="71"/>
      <c r="I4" s="71"/>
      <c r="J4" s="71"/>
    </row>
    <row r="5" spans="1:10" ht="3" customHeight="1" x14ac:dyDescent="0.25">
      <c r="A5" s="95"/>
      <c r="B5" s="71"/>
      <c r="C5" s="71"/>
      <c r="D5" s="71"/>
      <c r="E5" s="71"/>
      <c r="F5" s="71"/>
      <c r="G5" s="71"/>
      <c r="H5" s="71"/>
      <c r="I5" s="71"/>
      <c r="J5" s="71"/>
    </row>
    <row r="6" spans="1:10" hidden="1" x14ac:dyDescent="0.25">
      <c r="A6" s="95"/>
      <c r="B6" s="71"/>
      <c r="C6" s="71"/>
      <c r="D6" s="71"/>
      <c r="E6" s="71"/>
      <c r="F6" s="71"/>
      <c r="G6" s="71"/>
      <c r="H6" s="71"/>
      <c r="I6" s="71"/>
      <c r="J6" s="71"/>
    </row>
    <row r="7" spans="1:10" hidden="1" x14ac:dyDescent="0.25">
      <c r="A7" s="95"/>
      <c r="B7" s="71"/>
      <c r="C7" s="71"/>
      <c r="D7" s="71"/>
      <c r="E7" s="71"/>
      <c r="F7" s="71"/>
      <c r="G7" s="71"/>
      <c r="H7" s="71"/>
      <c r="I7" s="71"/>
      <c r="J7" s="71"/>
    </row>
    <row r="8" spans="1:10" ht="15.75" hidden="1" customHeight="1" x14ac:dyDescent="0.25">
      <c r="A8" s="95"/>
      <c r="B8" s="71"/>
      <c r="C8" s="71"/>
      <c r="D8" s="71"/>
      <c r="E8" s="71"/>
      <c r="F8" s="71"/>
      <c r="G8" s="71"/>
      <c r="H8" s="71"/>
      <c r="I8" s="71"/>
      <c r="J8" s="71"/>
    </row>
    <row r="9" spans="1:10" s="142" customFormat="1" ht="15" customHeight="1" x14ac:dyDescent="0.25">
      <c r="A9" s="139"/>
      <c r="B9" s="274" t="s">
        <v>52</v>
      </c>
      <c r="C9" s="274"/>
      <c r="D9" s="274"/>
      <c r="E9" s="274"/>
      <c r="F9" s="274"/>
      <c r="G9" s="274"/>
      <c r="H9" s="274"/>
      <c r="I9" s="274"/>
      <c r="J9" s="140"/>
    </row>
    <row r="10" spans="1:10" s="142" customFormat="1" ht="30.75" customHeight="1" thickBot="1" x14ac:dyDescent="0.3">
      <c r="A10" s="139"/>
      <c r="B10" s="275" t="s">
        <v>284</v>
      </c>
      <c r="C10" s="275"/>
      <c r="D10" s="275"/>
      <c r="E10" s="275"/>
      <c r="F10" s="275"/>
      <c r="G10" s="275"/>
      <c r="H10" s="275"/>
      <c r="I10" s="275"/>
      <c r="J10" s="143"/>
    </row>
    <row r="11" spans="1:10" s="142" customFormat="1" ht="60.75" customHeight="1" thickBot="1" x14ac:dyDescent="0.3">
      <c r="A11" s="139"/>
      <c r="B11" s="97" t="s">
        <v>57</v>
      </c>
      <c r="C11" s="262" t="s">
        <v>58</v>
      </c>
      <c r="D11" s="263"/>
      <c r="E11" s="263"/>
      <c r="F11" s="263"/>
      <c r="G11" s="263"/>
      <c r="H11" s="263"/>
      <c r="I11" s="264"/>
      <c r="J11" s="144"/>
    </row>
    <row r="12" spans="1:10" s="142" customFormat="1" ht="21" customHeight="1" x14ac:dyDescent="0.25">
      <c r="A12" s="139"/>
      <c r="B12" s="259" t="s">
        <v>60</v>
      </c>
      <c r="C12" s="265" t="s">
        <v>61</v>
      </c>
      <c r="D12" s="266"/>
      <c r="E12" s="266"/>
      <c r="F12" s="266"/>
      <c r="G12" s="266"/>
      <c r="H12" s="266"/>
      <c r="I12" s="267"/>
      <c r="J12" s="144"/>
    </row>
    <row r="13" spans="1:10" s="142" customFormat="1" ht="21" customHeight="1" x14ac:dyDescent="0.25">
      <c r="A13" s="139"/>
      <c r="B13" s="260"/>
      <c r="C13" s="268"/>
      <c r="D13" s="269"/>
      <c r="E13" s="269"/>
      <c r="F13" s="269"/>
      <c r="G13" s="269"/>
      <c r="H13" s="269"/>
      <c r="I13" s="270"/>
      <c r="J13" s="144"/>
    </row>
    <row r="14" spans="1:10" s="142" customFormat="1" ht="21" customHeight="1" thickBot="1" x14ac:dyDescent="0.3">
      <c r="A14" s="139"/>
      <c r="B14" s="261"/>
      <c r="C14" s="271"/>
      <c r="D14" s="272"/>
      <c r="E14" s="272"/>
      <c r="F14" s="272"/>
      <c r="G14" s="272"/>
      <c r="H14" s="272"/>
      <c r="I14" s="273"/>
      <c r="J14" s="144"/>
    </row>
    <row r="15" spans="1:10" s="142" customFormat="1" ht="50.25" customHeight="1" thickBot="1" x14ac:dyDescent="0.3">
      <c r="A15" s="139"/>
      <c r="B15" s="98" t="s">
        <v>64</v>
      </c>
      <c r="C15" s="262" t="s">
        <v>65</v>
      </c>
      <c r="D15" s="263"/>
      <c r="E15" s="263"/>
      <c r="F15" s="263"/>
      <c r="G15" s="263"/>
      <c r="H15" s="263"/>
      <c r="I15" s="264"/>
      <c r="J15" s="144"/>
    </row>
    <row r="16" spans="1:10" s="142" customFormat="1" ht="15.75" customHeight="1" x14ac:dyDescent="0.25">
      <c r="A16" s="139"/>
      <c r="B16" s="259" t="s">
        <v>67</v>
      </c>
      <c r="C16" s="265" t="s">
        <v>68</v>
      </c>
      <c r="D16" s="266"/>
      <c r="E16" s="266"/>
      <c r="F16" s="266"/>
      <c r="G16" s="266"/>
      <c r="H16" s="266"/>
      <c r="I16" s="267"/>
      <c r="J16" s="144"/>
    </row>
    <row r="17" spans="1:10" s="142" customFormat="1" ht="15.75" customHeight="1" thickBot="1" x14ac:dyDescent="0.3">
      <c r="A17" s="139"/>
      <c r="B17" s="261"/>
      <c r="C17" s="271"/>
      <c r="D17" s="272"/>
      <c r="E17" s="272"/>
      <c r="F17" s="272"/>
      <c r="G17" s="272"/>
      <c r="H17" s="272"/>
      <c r="I17" s="273"/>
      <c r="J17" s="144"/>
    </row>
    <row r="18" spans="1:10" s="142" customFormat="1" ht="21" customHeight="1" x14ac:dyDescent="0.25">
      <c r="A18" s="139"/>
      <c r="B18" s="259" t="s">
        <v>71</v>
      </c>
      <c r="C18" s="265" t="s">
        <v>72</v>
      </c>
      <c r="D18" s="266"/>
      <c r="E18" s="266"/>
      <c r="F18" s="266"/>
      <c r="G18" s="266"/>
      <c r="H18" s="266"/>
      <c r="I18" s="267"/>
      <c r="J18" s="144"/>
    </row>
    <row r="19" spans="1:10" s="142" customFormat="1" ht="21" customHeight="1" x14ac:dyDescent="0.25">
      <c r="A19" s="139"/>
      <c r="B19" s="260"/>
      <c r="C19" s="268"/>
      <c r="D19" s="269"/>
      <c r="E19" s="269"/>
      <c r="F19" s="269"/>
      <c r="G19" s="269"/>
      <c r="H19" s="269"/>
      <c r="I19" s="270"/>
      <c r="J19" s="144"/>
    </row>
    <row r="20" spans="1:10" s="142" customFormat="1" ht="21" customHeight="1" thickBot="1" x14ac:dyDescent="0.3">
      <c r="A20" s="139"/>
      <c r="B20" s="261"/>
      <c r="C20" s="271"/>
      <c r="D20" s="272"/>
      <c r="E20" s="272"/>
      <c r="F20" s="272"/>
      <c r="G20" s="272"/>
      <c r="H20" s="272"/>
      <c r="I20" s="273"/>
      <c r="J20" s="144"/>
    </row>
    <row r="21" spans="1:10" s="142" customFormat="1" ht="54.75" customHeight="1" x14ac:dyDescent="0.25">
      <c r="A21" s="139"/>
      <c r="B21" s="259" t="s">
        <v>77</v>
      </c>
      <c r="C21" s="265" t="s">
        <v>78</v>
      </c>
      <c r="D21" s="266"/>
      <c r="E21" s="266"/>
      <c r="F21" s="266"/>
      <c r="G21" s="266"/>
      <c r="H21" s="266"/>
      <c r="I21" s="267"/>
      <c r="J21" s="144"/>
    </row>
    <row r="22" spans="1:10" s="142" customFormat="1" ht="54.75" customHeight="1" x14ac:dyDescent="0.25">
      <c r="A22" s="139"/>
      <c r="B22" s="260"/>
      <c r="C22" s="268"/>
      <c r="D22" s="269"/>
      <c r="E22" s="269"/>
      <c r="F22" s="269"/>
      <c r="G22" s="269"/>
      <c r="H22" s="269"/>
      <c r="I22" s="270"/>
      <c r="J22" s="144"/>
    </row>
    <row r="23" spans="1:10" s="142" customFormat="1" ht="41.25" customHeight="1" x14ac:dyDescent="0.25">
      <c r="A23" s="139"/>
      <c r="B23" s="260"/>
      <c r="C23" s="268"/>
      <c r="D23" s="269"/>
      <c r="E23" s="269"/>
      <c r="F23" s="269"/>
      <c r="G23" s="269"/>
      <c r="H23" s="269"/>
      <c r="I23" s="270"/>
      <c r="J23" s="144"/>
    </row>
    <row r="24" spans="1:10" s="142" customFormat="1" ht="80.25" customHeight="1" thickBot="1" x14ac:dyDescent="0.3">
      <c r="A24" s="139"/>
      <c r="B24" s="261"/>
      <c r="C24" s="268"/>
      <c r="D24" s="269"/>
      <c r="E24" s="269"/>
      <c r="F24" s="269"/>
      <c r="G24" s="269"/>
      <c r="H24" s="269"/>
      <c r="I24" s="270"/>
      <c r="J24" s="144"/>
    </row>
    <row r="25" spans="1:10" s="142" customFormat="1" ht="36.75" customHeight="1" thickBot="1" x14ac:dyDescent="0.3">
      <c r="A25" s="139"/>
      <c r="B25" s="145" t="s">
        <v>83</v>
      </c>
      <c r="C25" s="262" t="s">
        <v>84</v>
      </c>
      <c r="D25" s="263"/>
      <c r="E25" s="263"/>
      <c r="F25" s="263"/>
      <c r="G25" s="263"/>
      <c r="H25" s="263"/>
      <c r="I25" s="264"/>
      <c r="J25" s="144"/>
    </row>
    <row r="26" spans="1:10" s="142" customFormat="1" ht="14.25" customHeight="1" x14ac:dyDescent="0.25">
      <c r="A26" s="139"/>
      <c r="B26" s="259" t="s">
        <v>85</v>
      </c>
      <c r="C26" s="265" t="s">
        <v>86</v>
      </c>
      <c r="D26" s="266"/>
      <c r="E26" s="266"/>
      <c r="F26" s="266"/>
      <c r="G26" s="266"/>
      <c r="H26" s="266"/>
      <c r="I26" s="267"/>
      <c r="J26" s="144"/>
    </row>
    <row r="27" spans="1:10" s="142" customFormat="1" ht="14.25" customHeight="1" x14ac:dyDescent="0.25">
      <c r="A27" s="139"/>
      <c r="B27" s="260"/>
      <c r="C27" s="268"/>
      <c r="D27" s="269"/>
      <c r="E27" s="269"/>
      <c r="F27" s="269"/>
      <c r="G27" s="269"/>
      <c r="H27" s="269"/>
      <c r="I27" s="270"/>
      <c r="J27" s="144"/>
    </row>
    <row r="28" spans="1:10" s="142" customFormat="1" ht="14.25" customHeight="1" x14ac:dyDescent="0.25">
      <c r="A28" s="139"/>
      <c r="B28" s="260"/>
      <c r="C28" s="268"/>
      <c r="D28" s="269"/>
      <c r="E28" s="269"/>
      <c r="F28" s="269"/>
      <c r="G28" s="269"/>
      <c r="H28" s="269"/>
      <c r="I28" s="270"/>
      <c r="J28" s="144"/>
    </row>
    <row r="29" spans="1:10" s="142" customFormat="1" ht="14.25" customHeight="1" thickBot="1" x14ac:dyDescent="0.3">
      <c r="A29" s="139"/>
      <c r="B29" s="261"/>
      <c r="C29" s="271"/>
      <c r="D29" s="272"/>
      <c r="E29" s="272"/>
      <c r="F29" s="272"/>
      <c r="G29" s="272"/>
      <c r="H29" s="272"/>
      <c r="I29" s="273"/>
      <c r="J29" s="144"/>
    </row>
    <row r="30" spans="1:10" s="142" customFormat="1" ht="17.25" customHeight="1" x14ac:dyDescent="0.25">
      <c r="A30" s="139"/>
      <c r="B30" s="279" t="s">
        <v>87</v>
      </c>
      <c r="C30" s="265" t="s">
        <v>88</v>
      </c>
      <c r="D30" s="266"/>
      <c r="E30" s="266"/>
      <c r="F30" s="266"/>
      <c r="G30" s="266"/>
      <c r="H30" s="266"/>
      <c r="I30" s="267"/>
      <c r="J30" s="144"/>
    </row>
    <row r="31" spans="1:10" s="142" customFormat="1" ht="17.25" customHeight="1" thickBot="1" x14ac:dyDescent="0.3">
      <c r="A31" s="139"/>
      <c r="B31" s="280"/>
      <c r="C31" s="271"/>
      <c r="D31" s="272"/>
      <c r="E31" s="272"/>
      <c r="F31" s="272"/>
      <c r="G31" s="272"/>
      <c r="H31" s="272"/>
      <c r="I31" s="273"/>
      <c r="J31" s="144"/>
    </row>
    <row r="32" spans="1:10" s="142" customFormat="1" ht="48" thickBot="1" x14ac:dyDescent="0.3">
      <c r="A32" s="139"/>
      <c r="B32" s="145" t="s">
        <v>89</v>
      </c>
      <c r="C32" s="276" t="s">
        <v>90</v>
      </c>
      <c r="D32" s="277"/>
      <c r="E32" s="277"/>
      <c r="F32" s="277"/>
      <c r="G32" s="277"/>
      <c r="H32" s="277"/>
      <c r="I32" s="278"/>
      <c r="J32" s="144"/>
    </row>
    <row r="33" spans="1:10" s="142" customFormat="1" ht="18" customHeight="1" x14ac:dyDescent="0.25">
      <c r="A33" s="139"/>
      <c r="B33" s="259" t="s">
        <v>91</v>
      </c>
      <c r="C33" s="265" t="s">
        <v>92</v>
      </c>
      <c r="D33" s="266"/>
      <c r="E33" s="266"/>
      <c r="F33" s="266"/>
      <c r="G33" s="266"/>
      <c r="H33" s="266"/>
      <c r="I33" s="267"/>
      <c r="J33" s="144"/>
    </row>
    <row r="34" spans="1:10" s="142" customFormat="1" ht="18" customHeight="1" x14ac:dyDescent="0.25">
      <c r="A34" s="139"/>
      <c r="B34" s="260"/>
      <c r="C34" s="268"/>
      <c r="D34" s="269"/>
      <c r="E34" s="269"/>
      <c r="F34" s="269"/>
      <c r="G34" s="269"/>
      <c r="H34" s="269"/>
      <c r="I34" s="270"/>
      <c r="J34" s="144"/>
    </row>
    <row r="35" spans="1:10" s="142" customFormat="1" ht="18" customHeight="1" x14ac:dyDescent="0.25">
      <c r="A35" s="139"/>
      <c r="B35" s="260"/>
      <c r="C35" s="268"/>
      <c r="D35" s="269"/>
      <c r="E35" s="269"/>
      <c r="F35" s="269"/>
      <c r="G35" s="269"/>
      <c r="H35" s="269"/>
      <c r="I35" s="270"/>
      <c r="J35" s="144"/>
    </row>
    <row r="36" spans="1:10" s="142" customFormat="1" ht="18" customHeight="1" thickBot="1" x14ac:dyDescent="0.3">
      <c r="A36" s="139"/>
      <c r="B36" s="261"/>
      <c r="C36" s="271"/>
      <c r="D36" s="272"/>
      <c r="E36" s="272"/>
      <c r="F36" s="272"/>
      <c r="G36" s="272"/>
      <c r="H36" s="272"/>
      <c r="I36" s="273"/>
      <c r="J36" s="144"/>
    </row>
    <row r="37" spans="1:10" s="142" customFormat="1" ht="36.75" customHeight="1" thickBot="1" x14ac:dyDescent="0.3">
      <c r="A37" s="139"/>
      <c r="B37" s="145" t="s">
        <v>93</v>
      </c>
      <c r="C37" s="262" t="s">
        <v>94</v>
      </c>
      <c r="D37" s="263"/>
      <c r="E37" s="263"/>
      <c r="F37" s="263"/>
      <c r="G37" s="263"/>
      <c r="H37" s="263"/>
      <c r="I37" s="264"/>
      <c r="J37" s="144"/>
    </row>
    <row r="38" spans="1:10" s="142" customFormat="1" ht="31.5" customHeight="1" thickBot="1" x14ac:dyDescent="0.3">
      <c r="A38" s="139"/>
      <c r="B38" s="98" t="s">
        <v>95</v>
      </c>
      <c r="C38" s="262" t="s">
        <v>96</v>
      </c>
      <c r="D38" s="263"/>
      <c r="E38" s="263"/>
      <c r="F38" s="263"/>
      <c r="G38" s="263"/>
      <c r="H38" s="263"/>
      <c r="I38" s="264"/>
      <c r="J38" s="144"/>
    </row>
    <row r="39" spans="1:10" s="142" customFormat="1" ht="18.75" customHeight="1" x14ac:dyDescent="0.25">
      <c r="A39" s="139"/>
      <c r="B39" s="259" t="s">
        <v>97</v>
      </c>
      <c r="C39" s="265" t="s">
        <v>98</v>
      </c>
      <c r="D39" s="266"/>
      <c r="E39" s="266"/>
      <c r="F39" s="266"/>
      <c r="G39" s="266"/>
      <c r="H39" s="266"/>
      <c r="I39" s="267"/>
      <c r="J39" s="144"/>
    </row>
    <row r="40" spans="1:10" s="142" customFormat="1" ht="18.75" customHeight="1" x14ac:dyDescent="0.25">
      <c r="A40" s="139"/>
      <c r="B40" s="260"/>
      <c r="C40" s="268"/>
      <c r="D40" s="269"/>
      <c r="E40" s="269"/>
      <c r="F40" s="269"/>
      <c r="G40" s="269"/>
      <c r="H40" s="269"/>
      <c r="I40" s="270"/>
      <c r="J40" s="144"/>
    </row>
    <row r="41" spans="1:10" s="142" customFormat="1" ht="18.75" customHeight="1" x14ac:dyDescent="0.25">
      <c r="A41" s="139"/>
      <c r="B41" s="260"/>
      <c r="C41" s="268"/>
      <c r="D41" s="269"/>
      <c r="E41" s="269"/>
      <c r="F41" s="269"/>
      <c r="G41" s="269"/>
      <c r="H41" s="269"/>
      <c r="I41" s="270"/>
      <c r="J41" s="144"/>
    </row>
    <row r="42" spans="1:10" s="142" customFormat="1" ht="18.75" customHeight="1" thickBot="1" x14ac:dyDescent="0.3">
      <c r="A42" s="139"/>
      <c r="B42" s="261"/>
      <c r="C42" s="271"/>
      <c r="D42" s="272"/>
      <c r="E42" s="272"/>
      <c r="F42" s="272"/>
      <c r="G42" s="272"/>
      <c r="H42" s="272"/>
      <c r="I42" s="273"/>
      <c r="J42" s="144"/>
    </row>
    <row r="43" spans="1:10" s="142" customFormat="1" x14ac:dyDescent="0.25">
      <c r="A43" s="139"/>
      <c r="B43" s="146"/>
      <c r="C43" s="146"/>
      <c r="D43" s="146"/>
      <c r="E43" s="146"/>
      <c r="F43" s="146"/>
      <c r="G43" s="146"/>
      <c r="H43" s="146"/>
      <c r="I43" s="146"/>
      <c r="J43" s="146"/>
    </row>
    <row r="44" spans="1:10" s="142" customFormat="1" x14ac:dyDescent="0.25">
      <c r="A44" s="139"/>
      <c r="B44" s="139"/>
      <c r="C44" s="139"/>
      <c r="D44" s="139"/>
      <c r="E44" s="139"/>
      <c r="F44" s="139"/>
      <c r="G44" s="139"/>
      <c r="H44" s="139"/>
      <c r="I44" s="139"/>
      <c r="J44" s="139"/>
    </row>
    <row r="45" spans="1:10" s="142" customFormat="1" x14ac:dyDescent="0.25">
      <c r="A45" s="139"/>
      <c r="B45" s="139"/>
      <c r="C45" s="139"/>
      <c r="D45" s="139"/>
      <c r="E45" s="139"/>
      <c r="F45" s="139"/>
      <c r="G45" s="139"/>
      <c r="H45" s="139"/>
      <c r="I45" s="139"/>
      <c r="J45" s="139"/>
    </row>
    <row r="46" spans="1:10" s="142" customFormat="1" x14ac:dyDescent="0.25">
      <c r="A46" s="139"/>
      <c r="B46" s="139"/>
      <c r="C46" s="139"/>
      <c r="D46" s="139"/>
      <c r="E46" s="139"/>
      <c r="F46" s="139"/>
      <c r="G46" s="139"/>
      <c r="H46" s="139"/>
      <c r="I46" s="139"/>
      <c r="J46" s="139"/>
    </row>
    <row r="47" spans="1:10" s="142" customFormat="1" x14ac:dyDescent="0.25">
      <c r="A47" s="139"/>
      <c r="B47" s="139"/>
      <c r="C47" s="139"/>
      <c r="D47" s="139"/>
      <c r="E47" s="139"/>
      <c r="F47" s="139"/>
      <c r="G47" s="139"/>
      <c r="H47" s="139"/>
      <c r="I47" s="139"/>
      <c r="J47" s="139"/>
    </row>
    <row r="48" spans="1:10" s="142" customFormat="1" x14ac:dyDescent="0.25">
      <c r="A48" s="139"/>
      <c r="B48" s="139"/>
      <c r="C48" s="139"/>
      <c r="D48" s="139"/>
      <c r="E48" s="139"/>
      <c r="F48" s="139"/>
      <c r="G48" s="139"/>
      <c r="H48" s="139"/>
      <c r="I48" s="139"/>
      <c r="J48" s="139"/>
    </row>
    <row r="49" spans="1:10" s="142" customFormat="1" x14ac:dyDescent="0.25">
      <c r="A49" s="139"/>
      <c r="B49" s="139"/>
      <c r="C49" s="139"/>
      <c r="D49" s="139"/>
      <c r="E49" s="139"/>
      <c r="F49" s="139"/>
      <c r="G49" s="139"/>
      <c r="H49" s="139"/>
      <c r="I49" s="139"/>
      <c r="J49" s="139"/>
    </row>
    <row r="50" spans="1:10" s="142" customFormat="1" x14ac:dyDescent="0.25">
      <c r="A50" s="139"/>
      <c r="B50" s="139"/>
      <c r="C50" s="139"/>
      <c r="D50" s="139"/>
      <c r="E50" s="139"/>
      <c r="F50" s="139"/>
      <c r="G50" s="139"/>
      <c r="H50" s="139"/>
      <c r="I50" s="139"/>
      <c r="J50" s="139"/>
    </row>
    <row r="51" spans="1:10" s="142" customFormat="1" x14ac:dyDescent="0.25"/>
    <row r="52" spans="1:10" s="142" customFormat="1" x14ac:dyDescent="0.25"/>
    <row r="53" spans="1:10" s="142" customFormat="1" x14ac:dyDescent="0.25"/>
    <row r="54" spans="1:10" s="142" customFormat="1" x14ac:dyDescent="0.25"/>
    <row r="55" spans="1:10" s="142" customFormat="1" x14ac:dyDescent="0.25"/>
    <row r="56" spans="1:10" s="142" customFormat="1" x14ac:dyDescent="0.25"/>
    <row r="57" spans="1:10" s="142" customFormat="1" x14ac:dyDescent="0.25"/>
    <row r="58" spans="1:10" s="142" customFormat="1" x14ac:dyDescent="0.25"/>
    <row r="59" spans="1:10" s="142" customFormat="1" x14ac:dyDescent="0.25"/>
    <row r="60" spans="1:10" s="142" customFormat="1" x14ac:dyDescent="0.25"/>
    <row r="61" spans="1:10" s="142" customFormat="1" x14ac:dyDescent="0.25"/>
    <row r="62" spans="1:10" s="142" customFormat="1" x14ac:dyDescent="0.25"/>
    <row r="63" spans="1:10" s="142" customFormat="1" x14ac:dyDescent="0.25"/>
    <row r="64" spans="1:10" s="142" customFormat="1" x14ac:dyDescent="0.25"/>
    <row r="65" s="142" customFormat="1" x14ac:dyDescent="0.25"/>
    <row r="66" s="142" customFormat="1" x14ac:dyDescent="0.25"/>
    <row r="67" s="142" customFormat="1" x14ac:dyDescent="0.25"/>
    <row r="68" s="142" customFormat="1" x14ac:dyDescent="0.25"/>
    <row r="69" s="142" customFormat="1" x14ac:dyDescent="0.25"/>
    <row r="70" s="142" customFormat="1" x14ac:dyDescent="0.25"/>
    <row r="71" s="142" customFormat="1" x14ac:dyDescent="0.25"/>
    <row r="72" s="142" customFormat="1" x14ac:dyDescent="0.25"/>
    <row r="73" s="142" customFormat="1" x14ac:dyDescent="0.25"/>
    <row r="74" s="142" customFormat="1" x14ac:dyDescent="0.25"/>
    <row r="75" s="142" customFormat="1" x14ac:dyDescent="0.25"/>
    <row r="76" s="142" customFormat="1" x14ac:dyDescent="0.25"/>
    <row r="77" s="142" customFormat="1" x14ac:dyDescent="0.25"/>
    <row r="78" s="142" customFormat="1" x14ac:dyDescent="0.25"/>
    <row r="79" s="142" customFormat="1" x14ac:dyDescent="0.25"/>
    <row r="80" s="142" customFormat="1" x14ac:dyDescent="0.25"/>
    <row r="81" s="142" customFormat="1" x14ac:dyDescent="0.25"/>
    <row r="82" s="142" customFormat="1" x14ac:dyDescent="0.25"/>
    <row r="83" s="142" customFormat="1" x14ac:dyDescent="0.25"/>
    <row r="84" s="142" customFormat="1" x14ac:dyDescent="0.25"/>
    <row r="85" s="142" customFormat="1" x14ac:dyDescent="0.25"/>
    <row r="86" s="142" customFormat="1" x14ac:dyDescent="0.25"/>
    <row r="87" s="142" customFormat="1" x14ac:dyDescent="0.25"/>
    <row r="88" s="142" customFormat="1" x14ac:dyDescent="0.25"/>
    <row r="89" s="142" customFormat="1" x14ac:dyDescent="0.25"/>
    <row r="90" s="142" customFormat="1" x14ac:dyDescent="0.25"/>
    <row r="91" s="142" customFormat="1" x14ac:dyDescent="0.25"/>
    <row r="92" s="142" customFormat="1" x14ac:dyDescent="0.25"/>
    <row r="93" s="142" customFormat="1" x14ac:dyDescent="0.25"/>
    <row r="94" s="142" customFormat="1" x14ac:dyDescent="0.25"/>
    <row r="95" s="142" customFormat="1" x14ac:dyDescent="0.25"/>
    <row r="96" s="142" customForma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sheetData>
  <mergeCells count="24">
    <mergeCell ref="C39:I42"/>
    <mergeCell ref="B39:B42"/>
    <mergeCell ref="B9:I9"/>
    <mergeCell ref="B10:I10"/>
    <mergeCell ref="C37:I37"/>
    <mergeCell ref="C38:I38"/>
    <mergeCell ref="C32:I32"/>
    <mergeCell ref="C15:I15"/>
    <mergeCell ref="B30:B31"/>
    <mergeCell ref="B21:B24"/>
    <mergeCell ref="B26:B29"/>
    <mergeCell ref="C16:I17"/>
    <mergeCell ref="B16:B17"/>
    <mergeCell ref="B18:B20"/>
    <mergeCell ref="C11:I11"/>
    <mergeCell ref="C12:I14"/>
    <mergeCell ref="B12:B14"/>
    <mergeCell ref="C25:I25"/>
    <mergeCell ref="C33:I36"/>
    <mergeCell ref="C30:I31"/>
    <mergeCell ref="C21:I24"/>
    <mergeCell ref="C26:I29"/>
    <mergeCell ref="C18:I20"/>
    <mergeCell ref="B33:B36"/>
  </mergeCells>
  <printOptions horizontalCentered="1"/>
  <pageMargins left="0.31496062992125984" right="0.31496062992125984" top="0.59055118110236227" bottom="0.55118110236220474" header="0.31496062992125984" footer="0.31496062992125984"/>
  <pageSetup scale="70"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2"/>
  <sheetViews>
    <sheetView zoomScaleSheetLayoutView="70" workbookViewId="0">
      <selection activeCell="B11" sqref="B11:J31"/>
    </sheetView>
  </sheetViews>
  <sheetFormatPr baseColWidth="10" defaultColWidth="10.85546875" defaultRowHeight="15.75" x14ac:dyDescent="0.25"/>
  <cols>
    <col min="1" max="1" width="3.42578125" style="70" customWidth="1"/>
    <col min="2" max="2" width="38.42578125" style="149" customWidth="1"/>
    <col min="3" max="3" width="15.28515625" style="70" customWidth="1"/>
    <col min="4" max="6" width="10.85546875" style="70"/>
    <col min="7" max="7" width="11.5703125" style="70" customWidth="1"/>
    <col min="8" max="9" width="10.85546875" style="70"/>
    <col min="10" max="10" width="17.85546875" style="70" customWidth="1"/>
    <col min="11" max="11" width="3.28515625" style="70" customWidth="1"/>
    <col min="12" max="16384" width="10.85546875" style="70"/>
  </cols>
  <sheetData>
    <row r="1" spans="1:11" x14ac:dyDescent="0.25">
      <c r="A1" s="71"/>
    </row>
    <row r="2" spans="1:11" x14ac:dyDescent="0.25">
      <c r="A2" s="71"/>
    </row>
    <row r="3" spans="1:11" x14ac:dyDescent="0.25">
      <c r="A3" s="71"/>
    </row>
    <row r="4" spans="1:11" ht="24.75" customHeight="1" x14ac:dyDescent="0.25">
      <c r="A4" s="71"/>
      <c r="K4" s="95"/>
    </row>
    <row r="5" spans="1:11" ht="3" customHeight="1" x14ac:dyDescent="0.25">
      <c r="A5" s="71"/>
      <c r="K5" s="95"/>
    </row>
    <row r="6" spans="1:11" hidden="1" x14ac:dyDescent="0.25">
      <c r="A6" s="71"/>
      <c r="K6" s="95"/>
    </row>
    <row r="7" spans="1:11" hidden="1" x14ac:dyDescent="0.25">
      <c r="A7" s="71"/>
      <c r="B7" s="150"/>
      <c r="C7" s="71"/>
      <c r="D7" s="71"/>
      <c r="E7" s="71"/>
      <c r="F7" s="71"/>
      <c r="G7" s="71"/>
      <c r="H7" s="71"/>
      <c r="I7" s="71"/>
      <c r="J7" s="71"/>
      <c r="K7" s="95"/>
    </row>
    <row r="8" spans="1:11" hidden="1" x14ac:dyDescent="0.25">
      <c r="A8" s="96"/>
      <c r="B8" s="150"/>
      <c r="C8" s="71"/>
      <c r="D8" s="71"/>
      <c r="E8" s="71"/>
      <c r="F8" s="71"/>
      <c r="G8" s="71"/>
      <c r="H8" s="71"/>
      <c r="I8" s="71"/>
      <c r="J8" s="71"/>
      <c r="K8" s="95"/>
    </row>
    <row r="9" spans="1:11" s="142" customFormat="1" ht="18" x14ac:dyDescent="0.25">
      <c r="A9" s="141"/>
      <c r="B9" s="295" t="s">
        <v>52</v>
      </c>
      <c r="C9" s="295"/>
      <c r="D9" s="295"/>
      <c r="E9" s="295"/>
      <c r="F9" s="295"/>
      <c r="G9" s="295"/>
      <c r="H9" s="295"/>
      <c r="I9" s="295"/>
      <c r="J9" s="295"/>
      <c r="K9" s="139"/>
    </row>
    <row r="10" spans="1:11" s="142" customFormat="1" ht="21" thickBot="1" x14ac:dyDescent="0.35">
      <c r="A10" s="141"/>
      <c r="B10" s="296" t="s">
        <v>283</v>
      </c>
      <c r="C10" s="296"/>
      <c r="D10" s="296"/>
      <c r="E10" s="296"/>
      <c r="F10" s="296"/>
      <c r="G10" s="296"/>
      <c r="H10" s="296"/>
      <c r="I10" s="296"/>
      <c r="J10" s="296"/>
      <c r="K10" s="139"/>
    </row>
    <row r="11" spans="1:11" s="142" customFormat="1" ht="23.25" customHeight="1" x14ac:dyDescent="0.25">
      <c r="A11" s="141"/>
      <c r="B11" s="301" t="s">
        <v>51</v>
      </c>
      <c r="C11" s="302"/>
      <c r="D11" s="302"/>
      <c r="E11" s="302"/>
      <c r="F11" s="302"/>
      <c r="G11" s="302"/>
      <c r="H11" s="302"/>
      <c r="I11" s="302"/>
      <c r="J11" s="303"/>
      <c r="K11" s="139"/>
    </row>
    <row r="12" spans="1:11" s="142" customFormat="1" ht="21" customHeight="1" x14ac:dyDescent="0.25">
      <c r="A12" s="141"/>
      <c r="B12" s="304"/>
      <c r="C12" s="305"/>
      <c r="D12" s="305"/>
      <c r="E12" s="305"/>
      <c r="F12" s="305"/>
      <c r="G12" s="305"/>
      <c r="H12" s="305"/>
      <c r="I12" s="305"/>
      <c r="J12" s="306"/>
      <c r="K12" s="139"/>
    </row>
    <row r="13" spans="1:11" s="142" customFormat="1" ht="47.25" customHeight="1" thickBot="1" x14ac:dyDescent="0.3">
      <c r="A13" s="141"/>
      <c r="B13" s="304"/>
      <c r="C13" s="305"/>
      <c r="D13" s="305"/>
      <c r="E13" s="305"/>
      <c r="F13" s="305"/>
      <c r="G13" s="305"/>
      <c r="H13" s="305"/>
      <c r="I13" s="305"/>
      <c r="J13" s="306"/>
      <c r="K13" s="139"/>
    </row>
    <row r="14" spans="1:11" s="142" customFormat="1" x14ac:dyDescent="0.25">
      <c r="A14" s="141"/>
      <c r="B14" s="151"/>
      <c r="C14" s="290" t="s">
        <v>53</v>
      </c>
      <c r="D14" s="291"/>
      <c r="E14" s="291"/>
      <c r="F14" s="292"/>
      <c r="G14" s="158" t="s">
        <v>54</v>
      </c>
      <c r="H14" s="96"/>
      <c r="I14" s="96"/>
      <c r="J14" s="154"/>
      <c r="K14" s="139"/>
    </row>
    <row r="15" spans="1:11" s="142" customFormat="1" ht="60" customHeight="1" x14ac:dyDescent="0.2">
      <c r="A15" s="141"/>
      <c r="B15" s="151"/>
      <c r="C15" s="293" t="s">
        <v>55</v>
      </c>
      <c r="D15" s="294"/>
      <c r="E15" s="294"/>
      <c r="F15" s="294"/>
      <c r="G15" s="162">
        <v>5</v>
      </c>
      <c r="H15" s="96"/>
      <c r="I15" s="96"/>
      <c r="J15" s="154"/>
      <c r="K15" s="139"/>
    </row>
    <row r="16" spans="1:11" s="142" customFormat="1" ht="16.5" customHeight="1" x14ac:dyDescent="0.2">
      <c r="A16" s="141"/>
      <c r="B16" s="151"/>
      <c r="C16" s="293" t="s">
        <v>56</v>
      </c>
      <c r="D16" s="294"/>
      <c r="E16" s="294"/>
      <c r="F16" s="294"/>
      <c r="G16" s="298">
        <v>4</v>
      </c>
      <c r="H16" s="96"/>
      <c r="I16" s="96"/>
      <c r="J16" s="154"/>
      <c r="K16" s="139"/>
    </row>
    <row r="17" spans="1:11" s="142" customFormat="1" ht="32.25" customHeight="1" x14ac:dyDescent="0.2">
      <c r="A17" s="141"/>
      <c r="B17" s="151"/>
      <c r="C17" s="293"/>
      <c r="D17" s="294"/>
      <c r="E17" s="294"/>
      <c r="F17" s="294"/>
      <c r="G17" s="298"/>
      <c r="H17" s="96"/>
      <c r="I17" s="96"/>
      <c r="J17" s="154"/>
      <c r="K17" s="139"/>
    </row>
    <row r="18" spans="1:11" s="142" customFormat="1" x14ac:dyDescent="0.2">
      <c r="A18" s="141"/>
      <c r="B18" s="151"/>
      <c r="C18" s="293" t="s">
        <v>59</v>
      </c>
      <c r="D18" s="294"/>
      <c r="E18" s="294"/>
      <c r="F18" s="294"/>
      <c r="G18" s="298">
        <v>3</v>
      </c>
      <c r="H18" s="96"/>
      <c r="I18" s="96"/>
      <c r="J18" s="154"/>
      <c r="K18" s="139"/>
    </row>
    <row r="19" spans="1:11" s="142" customFormat="1" ht="30" customHeight="1" x14ac:dyDescent="0.2">
      <c r="A19" s="141"/>
      <c r="B19" s="151"/>
      <c r="C19" s="293"/>
      <c r="D19" s="294"/>
      <c r="E19" s="294"/>
      <c r="F19" s="294"/>
      <c r="G19" s="298"/>
      <c r="H19" s="96"/>
      <c r="I19" s="96"/>
      <c r="J19" s="154"/>
      <c r="K19" s="139"/>
    </row>
    <row r="20" spans="1:11" s="142" customFormat="1" ht="33.75" customHeight="1" x14ac:dyDescent="0.2">
      <c r="A20" s="141"/>
      <c r="B20" s="151"/>
      <c r="C20" s="293" t="s">
        <v>62</v>
      </c>
      <c r="D20" s="294"/>
      <c r="E20" s="294"/>
      <c r="F20" s="294"/>
      <c r="G20" s="162">
        <v>2</v>
      </c>
      <c r="H20" s="96"/>
      <c r="I20" s="96"/>
      <c r="J20" s="154"/>
      <c r="K20" s="139"/>
    </row>
    <row r="21" spans="1:11" s="142" customFormat="1" ht="47.25" customHeight="1" thickBot="1" x14ac:dyDescent="0.25">
      <c r="A21" s="141"/>
      <c r="B21" s="152"/>
      <c r="C21" s="299" t="s">
        <v>63</v>
      </c>
      <c r="D21" s="300"/>
      <c r="E21" s="300"/>
      <c r="F21" s="300"/>
      <c r="G21" s="163">
        <v>1</v>
      </c>
      <c r="H21" s="155"/>
      <c r="I21" s="155"/>
      <c r="J21" s="156"/>
      <c r="K21" s="139"/>
    </row>
    <row r="22" spans="1:11" s="149" customFormat="1" ht="42" customHeight="1" thickBot="1" x14ac:dyDescent="0.3">
      <c r="A22" s="147"/>
      <c r="B22" s="285" t="s">
        <v>66</v>
      </c>
      <c r="C22" s="286"/>
      <c r="D22" s="286"/>
      <c r="E22" s="286"/>
      <c r="F22" s="286"/>
      <c r="G22" s="286"/>
      <c r="H22" s="286"/>
      <c r="I22" s="286"/>
      <c r="J22" s="287"/>
      <c r="K22" s="148"/>
    </row>
    <row r="23" spans="1:11" s="142" customFormat="1" ht="31.5" x14ac:dyDescent="0.25">
      <c r="A23" s="141"/>
      <c r="B23" s="159" t="s">
        <v>69</v>
      </c>
      <c r="C23" s="288" t="s">
        <v>70</v>
      </c>
      <c r="D23" s="288"/>
      <c r="E23" s="288"/>
      <c r="F23" s="288"/>
      <c r="G23" s="288"/>
      <c r="H23" s="288"/>
      <c r="I23" s="288"/>
      <c r="J23" s="289"/>
      <c r="K23" s="139"/>
    </row>
    <row r="24" spans="1:11" s="142" customFormat="1" ht="2.25" customHeight="1" x14ac:dyDescent="0.25">
      <c r="A24" s="141"/>
      <c r="B24" s="160"/>
      <c r="C24" s="281"/>
      <c r="D24" s="281"/>
      <c r="E24" s="281"/>
      <c r="F24" s="281"/>
      <c r="G24" s="281"/>
      <c r="H24" s="281"/>
      <c r="I24" s="281"/>
      <c r="J24" s="282"/>
      <c r="K24" s="139"/>
    </row>
    <row r="25" spans="1:11" s="142" customFormat="1" x14ac:dyDescent="0.25">
      <c r="A25" s="141"/>
      <c r="B25" s="297" t="s">
        <v>73</v>
      </c>
      <c r="C25" s="281" t="s">
        <v>74</v>
      </c>
      <c r="D25" s="281"/>
      <c r="E25" s="281"/>
      <c r="F25" s="281"/>
      <c r="G25" s="281"/>
      <c r="H25" s="281"/>
      <c r="I25" s="281"/>
      <c r="J25" s="282"/>
      <c r="K25" s="139"/>
    </row>
    <row r="26" spans="1:11" s="142" customFormat="1" ht="32.25" customHeight="1" x14ac:dyDescent="0.25">
      <c r="A26" s="141"/>
      <c r="B26" s="297"/>
      <c r="C26" s="281"/>
      <c r="D26" s="281"/>
      <c r="E26" s="281"/>
      <c r="F26" s="281"/>
      <c r="G26" s="281"/>
      <c r="H26" s="281"/>
      <c r="I26" s="281"/>
      <c r="J26" s="282"/>
      <c r="K26" s="139"/>
    </row>
    <row r="27" spans="1:11" s="142" customFormat="1" ht="63" customHeight="1" x14ac:dyDescent="0.2">
      <c r="A27" s="141"/>
      <c r="B27" s="99" t="s">
        <v>75</v>
      </c>
      <c r="C27" s="281" t="s">
        <v>76</v>
      </c>
      <c r="D27" s="281"/>
      <c r="E27" s="281"/>
      <c r="F27" s="281"/>
      <c r="G27" s="281"/>
      <c r="H27" s="281"/>
      <c r="I27" s="281"/>
      <c r="J27" s="282"/>
      <c r="K27" s="139"/>
    </row>
    <row r="28" spans="1:11" s="142" customFormat="1" ht="31.5" x14ac:dyDescent="0.25">
      <c r="A28" s="141"/>
      <c r="B28" s="160" t="s">
        <v>79</v>
      </c>
      <c r="C28" s="281" t="s">
        <v>80</v>
      </c>
      <c r="D28" s="281"/>
      <c r="E28" s="281"/>
      <c r="F28" s="281"/>
      <c r="G28" s="281"/>
      <c r="H28" s="281"/>
      <c r="I28" s="281"/>
      <c r="J28" s="282"/>
      <c r="K28" s="139"/>
    </row>
    <row r="29" spans="1:11" s="142" customFormat="1" x14ac:dyDescent="0.25">
      <c r="A29" s="146"/>
      <c r="B29" s="160"/>
      <c r="C29" s="281"/>
      <c r="D29" s="281"/>
      <c r="E29" s="281"/>
      <c r="F29" s="281"/>
      <c r="G29" s="281"/>
      <c r="H29" s="281"/>
      <c r="I29" s="281"/>
      <c r="J29" s="282"/>
      <c r="K29" s="139"/>
    </row>
    <row r="30" spans="1:11" s="142" customFormat="1" x14ac:dyDescent="0.25">
      <c r="A30" s="146"/>
      <c r="B30" s="160" t="s">
        <v>81</v>
      </c>
      <c r="C30" s="281" t="s">
        <v>82</v>
      </c>
      <c r="D30" s="281"/>
      <c r="E30" s="281"/>
      <c r="F30" s="281"/>
      <c r="G30" s="281"/>
      <c r="H30" s="281"/>
      <c r="I30" s="281"/>
      <c r="J30" s="282"/>
      <c r="K30" s="139"/>
    </row>
    <row r="31" spans="1:11" s="142" customFormat="1" ht="16.5" customHeight="1" thickBot="1" x14ac:dyDescent="0.3">
      <c r="A31" s="146"/>
      <c r="B31" s="161"/>
      <c r="C31" s="283"/>
      <c r="D31" s="283"/>
      <c r="E31" s="283"/>
      <c r="F31" s="283"/>
      <c r="G31" s="283"/>
      <c r="H31" s="283"/>
      <c r="I31" s="283"/>
      <c r="J31" s="284"/>
      <c r="K31" s="139"/>
    </row>
    <row r="32" spans="1:11" s="142" customFormat="1" x14ac:dyDescent="0.2">
      <c r="A32" s="146"/>
      <c r="B32" s="153"/>
      <c r="C32" s="157"/>
      <c r="D32" s="157"/>
      <c r="E32" s="157"/>
      <c r="F32" s="157"/>
      <c r="G32" s="157"/>
      <c r="H32" s="157"/>
      <c r="I32" s="157"/>
      <c r="J32" s="157"/>
      <c r="K32" s="139"/>
    </row>
    <row r="33" spans="1:11" s="142" customFormat="1" ht="48" customHeight="1" x14ac:dyDescent="0.2">
      <c r="A33" s="146"/>
      <c r="B33" s="153"/>
      <c r="C33" s="157"/>
      <c r="D33" s="157"/>
      <c r="E33" s="157"/>
      <c r="F33" s="157"/>
      <c r="G33" s="157"/>
      <c r="H33" s="157"/>
      <c r="I33" s="157"/>
      <c r="J33" s="157"/>
      <c r="K33" s="139"/>
    </row>
    <row r="34" spans="1:11" s="142" customFormat="1" ht="15.75" customHeight="1" x14ac:dyDescent="0.2">
      <c r="A34" s="146"/>
      <c r="B34" s="153"/>
      <c r="C34" s="157"/>
      <c r="D34" s="157"/>
      <c r="E34" s="157"/>
      <c r="F34" s="157"/>
      <c r="G34" s="157"/>
      <c r="H34" s="157"/>
      <c r="I34" s="157"/>
      <c r="J34" s="157"/>
      <c r="K34" s="139"/>
    </row>
    <row r="35" spans="1:11" s="142" customFormat="1" x14ac:dyDescent="0.2">
      <c r="A35" s="146"/>
      <c r="B35" s="153"/>
      <c r="C35" s="157"/>
      <c r="D35" s="157"/>
      <c r="E35" s="157"/>
      <c r="F35" s="157"/>
      <c r="G35" s="157"/>
      <c r="H35" s="157"/>
      <c r="I35" s="157"/>
      <c r="J35" s="157"/>
      <c r="K35" s="139"/>
    </row>
    <row r="36" spans="1:11" s="142" customFormat="1" x14ac:dyDescent="0.2">
      <c r="A36" s="146"/>
      <c r="B36" s="153"/>
      <c r="C36" s="157"/>
      <c r="D36" s="157"/>
      <c r="E36" s="157"/>
      <c r="F36" s="157"/>
      <c r="G36" s="157"/>
      <c r="H36" s="157"/>
      <c r="I36" s="157"/>
      <c r="J36" s="157"/>
      <c r="K36" s="139"/>
    </row>
    <row r="37" spans="1:11" s="142" customFormat="1" x14ac:dyDescent="0.2">
      <c r="A37" s="146"/>
      <c r="B37" s="153"/>
      <c r="C37" s="157"/>
      <c r="D37" s="157"/>
      <c r="E37" s="157"/>
      <c r="F37" s="157"/>
      <c r="G37" s="157"/>
      <c r="H37" s="157"/>
      <c r="I37" s="157"/>
      <c r="J37" s="157"/>
      <c r="K37" s="139"/>
    </row>
    <row r="38" spans="1:11" s="142" customFormat="1" ht="32.25" customHeight="1" x14ac:dyDescent="0.2">
      <c r="A38" s="146"/>
      <c r="B38" s="153"/>
      <c r="C38" s="157"/>
      <c r="D38" s="157"/>
      <c r="E38" s="157"/>
      <c r="F38" s="157"/>
      <c r="G38" s="157"/>
      <c r="H38" s="157"/>
      <c r="I38" s="157"/>
      <c r="J38" s="157"/>
      <c r="K38" s="139"/>
    </row>
    <row r="39" spans="1:11" s="142" customFormat="1" ht="16.5" customHeight="1" x14ac:dyDescent="0.2">
      <c r="A39" s="146"/>
      <c r="B39" s="153"/>
      <c r="C39" s="157"/>
      <c r="D39" s="157"/>
      <c r="E39" s="157"/>
      <c r="F39" s="157"/>
      <c r="G39" s="157"/>
      <c r="H39" s="157"/>
      <c r="I39" s="157"/>
      <c r="J39" s="157"/>
      <c r="K39" s="139"/>
    </row>
    <row r="40" spans="1:11" s="142" customFormat="1" ht="15.75" customHeight="1" x14ac:dyDescent="0.2">
      <c r="A40" s="146"/>
      <c r="B40" s="153"/>
      <c r="C40" s="157"/>
      <c r="D40" s="157"/>
      <c r="E40" s="157"/>
      <c r="F40" s="157"/>
      <c r="G40" s="157"/>
      <c r="H40" s="157"/>
      <c r="I40" s="157"/>
      <c r="J40" s="157"/>
      <c r="K40" s="139"/>
    </row>
    <row r="41" spans="1:11" s="142" customFormat="1" x14ac:dyDescent="0.2">
      <c r="A41" s="139"/>
      <c r="B41" s="153"/>
      <c r="C41" s="157"/>
      <c r="D41" s="157"/>
      <c r="E41" s="157"/>
      <c r="F41" s="157"/>
      <c r="G41" s="157"/>
      <c r="H41" s="157"/>
      <c r="I41" s="157"/>
      <c r="J41" s="157"/>
      <c r="K41" s="139"/>
    </row>
    <row r="42" spans="1:11" s="142" customFormat="1" x14ac:dyDescent="0.2">
      <c r="A42" s="139"/>
      <c r="B42" s="153"/>
      <c r="C42" s="157"/>
      <c r="D42" s="157"/>
      <c r="E42" s="157"/>
      <c r="F42" s="157"/>
      <c r="G42" s="157"/>
      <c r="H42" s="157"/>
      <c r="I42" s="157"/>
      <c r="J42" s="157"/>
      <c r="K42" s="139"/>
    </row>
    <row r="43" spans="1:11" s="142" customFormat="1" x14ac:dyDescent="0.2">
      <c r="A43" s="139"/>
      <c r="B43" s="153"/>
      <c r="C43" s="157"/>
      <c r="D43" s="157"/>
      <c r="E43" s="157"/>
      <c r="F43" s="157"/>
      <c r="G43" s="157"/>
      <c r="H43" s="157"/>
      <c r="I43" s="157"/>
      <c r="J43" s="157"/>
      <c r="K43" s="139"/>
    </row>
    <row r="44" spans="1:11" s="142" customFormat="1" x14ac:dyDescent="0.25">
      <c r="A44" s="139"/>
      <c r="B44" s="148"/>
      <c r="C44" s="95"/>
      <c r="D44" s="95"/>
      <c r="E44" s="95"/>
      <c r="F44" s="95"/>
      <c r="G44" s="95"/>
      <c r="H44" s="95"/>
      <c r="I44" s="95"/>
      <c r="J44" s="70"/>
      <c r="K44" s="139"/>
    </row>
    <row r="45" spans="1:11" s="142" customFormat="1" x14ac:dyDescent="0.25">
      <c r="A45" s="139"/>
      <c r="B45" s="148"/>
      <c r="C45" s="95"/>
      <c r="D45" s="95"/>
      <c r="E45" s="95"/>
      <c r="F45" s="95"/>
      <c r="G45" s="95"/>
      <c r="H45" s="95"/>
      <c r="I45" s="95"/>
      <c r="J45" s="95"/>
      <c r="K45" s="139"/>
    </row>
    <row r="46" spans="1:11" s="142" customFormat="1" x14ac:dyDescent="0.25">
      <c r="A46" s="139"/>
      <c r="B46" s="148"/>
      <c r="C46" s="95"/>
      <c r="D46" s="95"/>
      <c r="E46" s="95"/>
      <c r="F46" s="95"/>
      <c r="G46" s="95"/>
      <c r="H46" s="95"/>
      <c r="I46" s="95"/>
      <c r="J46" s="95"/>
      <c r="K46" s="139"/>
    </row>
    <row r="47" spans="1:11" s="142" customFormat="1" x14ac:dyDescent="0.25">
      <c r="A47" s="139"/>
      <c r="B47" s="148"/>
      <c r="C47" s="95"/>
      <c r="D47" s="95"/>
      <c r="E47" s="95"/>
      <c r="F47" s="95"/>
      <c r="G47" s="95"/>
      <c r="H47" s="95"/>
      <c r="I47" s="95"/>
      <c r="J47" s="95"/>
      <c r="K47" s="139"/>
    </row>
    <row r="48" spans="1:11" s="142" customFormat="1" x14ac:dyDescent="0.25">
      <c r="B48" s="148"/>
      <c r="C48" s="95"/>
      <c r="D48" s="95"/>
      <c r="E48" s="95"/>
      <c r="F48" s="95"/>
      <c r="G48" s="95"/>
      <c r="H48" s="95"/>
      <c r="I48" s="95"/>
      <c r="J48" s="95"/>
    </row>
    <row r="49" spans="2:10" s="142" customFormat="1" x14ac:dyDescent="0.25">
      <c r="B49" s="148"/>
      <c r="C49" s="95"/>
      <c r="D49" s="95"/>
      <c r="E49" s="95"/>
      <c r="F49" s="95"/>
      <c r="G49" s="95"/>
      <c r="H49" s="95"/>
      <c r="I49" s="95"/>
      <c r="J49" s="95"/>
    </row>
    <row r="50" spans="2:10" s="142" customFormat="1" x14ac:dyDescent="0.25">
      <c r="B50" s="148"/>
      <c r="C50" s="95"/>
      <c r="D50" s="95"/>
      <c r="E50" s="95"/>
      <c r="F50" s="95"/>
      <c r="G50" s="95"/>
      <c r="H50" s="95"/>
      <c r="I50" s="95"/>
      <c r="J50" s="95"/>
    </row>
    <row r="51" spans="2:10" s="142" customFormat="1" x14ac:dyDescent="0.25">
      <c r="B51" s="149"/>
      <c r="C51" s="70"/>
      <c r="D51" s="70"/>
      <c r="E51" s="70"/>
      <c r="F51" s="70"/>
      <c r="G51" s="70"/>
      <c r="H51" s="70"/>
      <c r="I51" s="70"/>
      <c r="J51" s="70"/>
    </row>
    <row r="52" spans="2:10" s="142" customFormat="1" x14ac:dyDescent="0.25">
      <c r="B52" s="149"/>
      <c r="C52" s="70"/>
      <c r="D52" s="70"/>
      <c r="E52" s="70"/>
      <c r="F52" s="70"/>
      <c r="G52" s="70"/>
      <c r="H52" s="70"/>
      <c r="I52" s="70"/>
      <c r="J52" s="70"/>
    </row>
    <row r="53" spans="2:10" s="142" customFormat="1" x14ac:dyDescent="0.25">
      <c r="B53" s="149"/>
      <c r="C53" s="70"/>
      <c r="D53" s="70"/>
      <c r="E53" s="70"/>
      <c r="F53" s="70"/>
      <c r="G53" s="70"/>
      <c r="H53" s="70"/>
      <c r="I53" s="70"/>
      <c r="J53" s="70"/>
    </row>
    <row r="54" spans="2:10" s="142" customFormat="1" x14ac:dyDescent="0.25">
      <c r="B54" s="149"/>
      <c r="C54" s="70"/>
      <c r="D54" s="70"/>
      <c r="E54" s="70"/>
      <c r="F54" s="70"/>
      <c r="G54" s="70"/>
      <c r="H54" s="70"/>
      <c r="I54" s="70"/>
      <c r="J54" s="70"/>
    </row>
    <row r="55" spans="2:10" s="142" customFormat="1" x14ac:dyDescent="0.25">
      <c r="B55" s="149"/>
      <c r="C55" s="70"/>
      <c r="D55" s="70"/>
      <c r="E55" s="70"/>
      <c r="F55" s="70"/>
      <c r="G55" s="70"/>
      <c r="H55" s="70"/>
      <c r="I55" s="70"/>
      <c r="J55" s="70"/>
    </row>
    <row r="56" spans="2:10" s="142" customFormat="1" x14ac:dyDescent="0.25">
      <c r="B56" s="149"/>
      <c r="C56" s="70"/>
      <c r="D56" s="70"/>
      <c r="E56" s="70"/>
      <c r="F56" s="70"/>
      <c r="G56" s="70"/>
      <c r="H56" s="70"/>
      <c r="I56" s="70"/>
      <c r="J56" s="70"/>
    </row>
    <row r="57" spans="2:10" s="142" customFormat="1" x14ac:dyDescent="0.25">
      <c r="B57" s="149"/>
      <c r="C57" s="70"/>
      <c r="D57" s="70"/>
      <c r="E57" s="70"/>
      <c r="F57" s="70"/>
      <c r="G57" s="70"/>
      <c r="H57" s="70"/>
      <c r="I57" s="70"/>
      <c r="J57" s="70"/>
    </row>
    <row r="58" spans="2:10" s="142" customFormat="1" x14ac:dyDescent="0.25">
      <c r="B58" s="149"/>
      <c r="C58" s="70"/>
      <c r="D58" s="70"/>
      <c r="E58" s="70"/>
      <c r="F58" s="70"/>
      <c r="G58" s="70"/>
      <c r="H58" s="70"/>
      <c r="I58" s="70"/>
      <c r="J58" s="70"/>
    </row>
    <row r="59" spans="2:10" s="142" customFormat="1" x14ac:dyDescent="0.25">
      <c r="B59" s="149"/>
      <c r="C59" s="70"/>
      <c r="D59" s="70"/>
      <c r="E59" s="70"/>
      <c r="F59" s="70"/>
      <c r="G59" s="70"/>
      <c r="H59" s="70"/>
      <c r="I59" s="70"/>
      <c r="J59" s="70"/>
    </row>
    <row r="60" spans="2:10" s="142" customFormat="1" x14ac:dyDescent="0.25">
      <c r="B60" s="149"/>
      <c r="C60" s="70"/>
      <c r="D60" s="70"/>
      <c r="E60" s="70"/>
      <c r="F60" s="70"/>
      <c r="G60" s="70"/>
      <c r="H60" s="70"/>
      <c r="I60" s="70"/>
      <c r="J60" s="70"/>
    </row>
    <row r="61" spans="2:10" s="142" customFormat="1" x14ac:dyDescent="0.25">
      <c r="B61" s="149"/>
      <c r="C61" s="70"/>
      <c r="D61" s="70"/>
      <c r="E61" s="70"/>
      <c r="F61" s="70"/>
      <c r="G61" s="70"/>
      <c r="H61" s="70"/>
      <c r="I61" s="70"/>
      <c r="J61" s="70"/>
    </row>
    <row r="62" spans="2:10" s="142" customFormat="1" x14ac:dyDescent="0.25">
      <c r="B62" s="149"/>
      <c r="C62" s="70"/>
      <c r="D62" s="70"/>
      <c r="E62" s="70"/>
      <c r="F62" s="70"/>
      <c r="G62" s="70"/>
      <c r="H62" s="70"/>
      <c r="I62" s="70"/>
      <c r="J62" s="70"/>
    </row>
    <row r="63" spans="2:10" s="142" customFormat="1" x14ac:dyDescent="0.25">
      <c r="B63" s="149"/>
      <c r="C63" s="70"/>
      <c r="D63" s="70"/>
      <c r="E63" s="70"/>
      <c r="F63" s="70"/>
      <c r="G63" s="70"/>
      <c r="H63" s="70"/>
      <c r="I63" s="70"/>
      <c r="J63" s="70"/>
    </row>
    <row r="64" spans="2:10" s="142" customFormat="1" x14ac:dyDescent="0.25">
      <c r="B64" s="149"/>
      <c r="C64" s="70"/>
      <c r="D64" s="70"/>
      <c r="E64" s="70"/>
      <c r="F64" s="70"/>
      <c r="G64" s="70"/>
      <c r="H64" s="70"/>
      <c r="I64" s="70"/>
      <c r="J64" s="70"/>
    </row>
    <row r="65" spans="2:10" s="142" customFormat="1" x14ac:dyDescent="0.25">
      <c r="B65" s="149"/>
      <c r="C65" s="70"/>
      <c r="D65" s="70"/>
      <c r="E65" s="70"/>
      <c r="F65" s="70"/>
      <c r="G65" s="70"/>
      <c r="H65" s="70"/>
      <c r="I65" s="70"/>
      <c r="J65" s="70"/>
    </row>
    <row r="66" spans="2:10" s="142" customFormat="1" x14ac:dyDescent="0.25">
      <c r="B66" s="149"/>
      <c r="C66" s="70"/>
      <c r="D66" s="70"/>
      <c r="E66" s="70"/>
      <c r="F66" s="70"/>
      <c r="G66" s="70"/>
      <c r="H66" s="70"/>
      <c r="I66" s="70"/>
      <c r="J66" s="70"/>
    </row>
    <row r="67" spans="2:10" s="142" customFormat="1" x14ac:dyDescent="0.25">
      <c r="B67" s="149"/>
      <c r="C67" s="70"/>
      <c r="D67" s="70"/>
      <c r="E67" s="70"/>
      <c r="F67" s="70"/>
      <c r="G67" s="70"/>
      <c r="H67" s="70"/>
      <c r="I67" s="70"/>
      <c r="J67" s="70"/>
    </row>
    <row r="68" spans="2:10" s="142" customFormat="1" x14ac:dyDescent="0.25">
      <c r="B68" s="149"/>
      <c r="C68" s="70"/>
      <c r="D68" s="70"/>
      <c r="E68" s="70"/>
      <c r="F68" s="70"/>
      <c r="G68" s="70"/>
      <c r="H68" s="70"/>
      <c r="I68" s="70"/>
      <c r="J68" s="70"/>
    </row>
    <row r="69" spans="2:10" s="142" customFormat="1" x14ac:dyDescent="0.25">
      <c r="B69" s="149"/>
      <c r="C69" s="70"/>
      <c r="D69" s="70"/>
      <c r="E69" s="70"/>
      <c r="F69" s="70"/>
      <c r="G69" s="70"/>
      <c r="H69" s="70"/>
      <c r="I69" s="70"/>
      <c r="J69" s="70"/>
    </row>
    <row r="70" spans="2:10" s="142" customFormat="1" x14ac:dyDescent="0.25">
      <c r="B70" s="149"/>
      <c r="C70" s="70"/>
      <c r="D70" s="70"/>
      <c r="E70" s="70"/>
      <c r="F70" s="70"/>
      <c r="G70" s="70"/>
      <c r="H70" s="70"/>
      <c r="I70" s="70"/>
      <c r="J70" s="70"/>
    </row>
    <row r="71" spans="2:10" s="142" customFormat="1" x14ac:dyDescent="0.25">
      <c r="B71" s="149"/>
      <c r="C71" s="70"/>
      <c r="D71" s="70"/>
      <c r="E71" s="70"/>
      <c r="F71" s="70"/>
      <c r="G71" s="70"/>
      <c r="H71" s="70"/>
      <c r="I71" s="70"/>
      <c r="J71" s="70"/>
    </row>
    <row r="72" spans="2:10" s="142" customFormat="1" x14ac:dyDescent="0.25">
      <c r="B72" s="149"/>
      <c r="C72" s="70"/>
      <c r="D72" s="70"/>
      <c r="E72" s="70"/>
      <c r="F72" s="70"/>
      <c r="G72" s="70"/>
      <c r="H72" s="70"/>
      <c r="I72" s="70"/>
      <c r="J72" s="70"/>
    </row>
    <row r="73" spans="2:10" s="142" customFormat="1" x14ac:dyDescent="0.25">
      <c r="B73" s="149"/>
      <c r="C73" s="70"/>
      <c r="D73" s="70"/>
      <c r="E73" s="70"/>
      <c r="F73" s="70"/>
      <c r="G73" s="70"/>
      <c r="H73" s="70"/>
      <c r="I73" s="70"/>
      <c r="J73" s="70"/>
    </row>
    <row r="74" spans="2:10" s="142" customFormat="1" x14ac:dyDescent="0.25">
      <c r="B74" s="149"/>
      <c r="C74" s="70"/>
      <c r="D74" s="70"/>
      <c r="E74" s="70"/>
      <c r="F74" s="70"/>
      <c r="G74" s="70"/>
      <c r="H74" s="70"/>
      <c r="I74" s="70"/>
      <c r="J74" s="70"/>
    </row>
    <row r="75" spans="2:10" s="142" customFormat="1" x14ac:dyDescent="0.25">
      <c r="B75" s="149"/>
      <c r="C75" s="70"/>
      <c r="D75" s="70"/>
      <c r="E75" s="70"/>
      <c r="F75" s="70"/>
      <c r="G75" s="70"/>
      <c r="H75" s="70"/>
      <c r="I75" s="70"/>
      <c r="J75" s="70"/>
    </row>
    <row r="76" spans="2:10" s="142" customFormat="1" x14ac:dyDescent="0.25">
      <c r="B76" s="149"/>
      <c r="C76" s="70"/>
      <c r="D76" s="70"/>
      <c r="E76" s="70"/>
      <c r="F76" s="70"/>
      <c r="G76" s="70"/>
      <c r="H76" s="70"/>
      <c r="I76" s="70"/>
      <c r="J76" s="70"/>
    </row>
    <row r="77" spans="2:10" s="142" customFormat="1" x14ac:dyDescent="0.25">
      <c r="B77" s="149"/>
      <c r="C77" s="70"/>
      <c r="D77" s="70"/>
      <c r="E77" s="70"/>
      <c r="F77" s="70"/>
      <c r="G77" s="70"/>
      <c r="H77" s="70"/>
      <c r="I77" s="70"/>
      <c r="J77" s="70"/>
    </row>
    <row r="78" spans="2:10" s="142" customFormat="1" x14ac:dyDescent="0.25">
      <c r="B78" s="149"/>
      <c r="C78" s="70"/>
      <c r="D78" s="70"/>
      <c r="E78" s="70"/>
      <c r="F78" s="70"/>
      <c r="G78" s="70"/>
      <c r="H78" s="70"/>
      <c r="I78" s="70"/>
      <c r="J78" s="70"/>
    </row>
    <row r="79" spans="2:10" s="142" customFormat="1" x14ac:dyDescent="0.25">
      <c r="B79" s="149"/>
      <c r="C79" s="70"/>
      <c r="D79" s="70"/>
      <c r="E79" s="70"/>
      <c r="F79" s="70"/>
      <c r="G79" s="70"/>
      <c r="H79" s="70"/>
      <c r="I79" s="70"/>
      <c r="J79" s="70"/>
    </row>
    <row r="80" spans="2:10" s="142" customFormat="1" x14ac:dyDescent="0.25">
      <c r="B80" s="149"/>
      <c r="C80" s="70"/>
      <c r="D80" s="70"/>
      <c r="E80" s="70"/>
      <c r="F80" s="70"/>
      <c r="G80" s="70"/>
      <c r="H80" s="70"/>
      <c r="I80" s="70"/>
      <c r="J80" s="70"/>
    </row>
    <row r="81" spans="2:10" s="142" customFormat="1" x14ac:dyDescent="0.25">
      <c r="B81" s="149"/>
      <c r="C81" s="70"/>
      <c r="D81" s="70"/>
      <c r="E81" s="70"/>
      <c r="F81" s="70"/>
      <c r="G81" s="70"/>
      <c r="H81" s="70"/>
      <c r="I81" s="70"/>
      <c r="J81" s="70"/>
    </row>
    <row r="82" spans="2:10" s="142" customFormat="1" x14ac:dyDescent="0.25">
      <c r="B82" s="149"/>
      <c r="C82" s="70"/>
      <c r="D82" s="70"/>
      <c r="E82" s="70"/>
      <c r="F82" s="70"/>
      <c r="G82" s="70"/>
      <c r="H82" s="70"/>
      <c r="I82" s="70"/>
      <c r="J82" s="70"/>
    </row>
    <row r="83" spans="2:10" s="142" customFormat="1" x14ac:dyDescent="0.25">
      <c r="B83" s="149"/>
      <c r="C83" s="70"/>
      <c r="D83" s="70"/>
      <c r="E83" s="70"/>
      <c r="F83" s="70"/>
      <c r="G83" s="70"/>
      <c r="H83" s="70"/>
      <c r="I83" s="70"/>
      <c r="J83" s="70"/>
    </row>
    <row r="84" spans="2:10" s="142" customFormat="1" x14ac:dyDescent="0.25">
      <c r="B84" s="149"/>
      <c r="C84" s="70"/>
      <c r="D84" s="70"/>
      <c r="E84" s="70"/>
      <c r="F84" s="70"/>
      <c r="G84" s="70"/>
      <c r="H84" s="70"/>
      <c r="I84" s="70"/>
      <c r="J84" s="70"/>
    </row>
    <row r="85" spans="2:10" s="142" customFormat="1" x14ac:dyDescent="0.25">
      <c r="B85" s="149"/>
      <c r="C85" s="70"/>
      <c r="D85" s="70"/>
      <c r="E85" s="70"/>
      <c r="F85" s="70"/>
      <c r="G85" s="70"/>
      <c r="H85" s="70"/>
      <c r="I85" s="70"/>
      <c r="J85" s="70"/>
    </row>
    <row r="86" spans="2:10" s="142" customFormat="1" x14ac:dyDescent="0.25">
      <c r="B86" s="149"/>
      <c r="C86" s="70"/>
      <c r="D86" s="70"/>
      <c r="E86" s="70"/>
      <c r="F86" s="70"/>
      <c r="G86" s="70"/>
      <c r="H86" s="70"/>
      <c r="I86" s="70"/>
      <c r="J86" s="70"/>
    </row>
    <row r="87" spans="2:10" s="142" customFormat="1" x14ac:dyDescent="0.25">
      <c r="B87" s="149"/>
      <c r="C87" s="70"/>
      <c r="D87" s="70"/>
      <c r="E87" s="70"/>
      <c r="F87" s="70"/>
      <c r="G87" s="70"/>
      <c r="H87" s="70"/>
      <c r="I87" s="70"/>
      <c r="J87" s="70"/>
    </row>
    <row r="88" spans="2:10" s="142" customFormat="1" x14ac:dyDescent="0.25">
      <c r="B88" s="149"/>
      <c r="C88" s="70"/>
      <c r="D88" s="70"/>
      <c r="E88" s="70"/>
      <c r="F88" s="70"/>
      <c r="G88" s="70"/>
      <c r="H88" s="70"/>
      <c r="I88" s="70"/>
      <c r="J88" s="70"/>
    </row>
    <row r="89" spans="2:10" s="142" customFormat="1" x14ac:dyDescent="0.25">
      <c r="B89" s="149"/>
      <c r="C89" s="70"/>
      <c r="D89" s="70"/>
      <c r="E89" s="70"/>
      <c r="F89" s="70"/>
      <c r="G89" s="70"/>
      <c r="H89" s="70"/>
      <c r="I89" s="70"/>
      <c r="J89" s="70"/>
    </row>
    <row r="90" spans="2:10" s="142" customFormat="1" x14ac:dyDescent="0.25">
      <c r="B90" s="149"/>
      <c r="C90" s="70"/>
      <c r="D90" s="70"/>
      <c r="E90" s="70"/>
      <c r="F90" s="70"/>
      <c r="G90" s="70"/>
      <c r="H90" s="70"/>
      <c r="I90" s="70"/>
      <c r="J90" s="70"/>
    </row>
    <row r="91" spans="2:10" s="142" customFormat="1" x14ac:dyDescent="0.25">
      <c r="B91" s="149"/>
      <c r="C91" s="70"/>
      <c r="D91" s="70"/>
      <c r="E91" s="70"/>
      <c r="F91" s="70"/>
      <c r="G91" s="70"/>
      <c r="H91" s="70"/>
      <c r="I91" s="70"/>
      <c r="J91" s="70"/>
    </row>
    <row r="92" spans="2:10" s="142" customFormat="1" x14ac:dyDescent="0.25">
      <c r="B92" s="149"/>
      <c r="C92" s="70"/>
      <c r="D92" s="70"/>
      <c r="E92" s="70"/>
      <c r="F92" s="70"/>
      <c r="G92" s="70"/>
      <c r="H92" s="70"/>
      <c r="I92" s="70"/>
      <c r="J92" s="70"/>
    </row>
    <row r="93" spans="2:10" s="142" customFormat="1" x14ac:dyDescent="0.25">
      <c r="B93" s="149"/>
      <c r="C93" s="70"/>
      <c r="D93" s="70"/>
      <c r="E93" s="70"/>
      <c r="F93" s="70"/>
      <c r="G93" s="70"/>
      <c r="H93" s="70"/>
      <c r="I93" s="70"/>
      <c r="J93" s="70"/>
    </row>
    <row r="94" spans="2:10" s="142" customFormat="1" x14ac:dyDescent="0.25">
      <c r="B94" s="149"/>
      <c r="C94" s="70"/>
      <c r="D94" s="70"/>
      <c r="E94" s="70"/>
      <c r="F94" s="70"/>
      <c r="G94" s="70"/>
      <c r="H94" s="70"/>
      <c r="I94" s="70"/>
      <c r="J94" s="70"/>
    </row>
    <row r="95" spans="2:10" s="142" customFormat="1" x14ac:dyDescent="0.25">
      <c r="B95" s="149"/>
      <c r="C95" s="70"/>
      <c r="D95" s="70"/>
      <c r="E95" s="70"/>
      <c r="F95" s="70"/>
      <c r="G95" s="70"/>
      <c r="H95" s="70"/>
      <c r="I95" s="70"/>
      <c r="J95" s="70"/>
    </row>
    <row r="96" spans="2:10" s="142" customFormat="1" x14ac:dyDescent="0.25">
      <c r="B96" s="149"/>
      <c r="C96" s="70"/>
      <c r="D96" s="70"/>
      <c r="E96" s="70"/>
      <c r="F96" s="70"/>
      <c r="G96" s="70"/>
      <c r="H96" s="70"/>
      <c r="I96" s="70"/>
      <c r="J96" s="70"/>
    </row>
    <row r="97" spans="2:10" s="142" customFormat="1" x14ac:dyDescent="0.25">
      <c r="B97" s="149"/>
      <c r="C97" s="70"/>
      <c r="D97" s="70"/>
      <c r="E97" s="70"/>
      <c r="F97" s="70"/>
      <c r="G97" s="70"/>
      <c r="H97" s="70"/>
      <c r="I97" s="70"/>
      <c r="J97" s="70"/>
    </row>
    <row r="98" spans="2:10" ht="15" customHeight="1" x14ac:dyDescent="0.25"/>
    <row r="99" spans="2:10" ht="15" customHeight="1" x14ac:dyDescent="0.25"/>
    <row r="100" spans="2:10" ht="15" customHeight="1" x14ac:dyDescent="0.25"/>
    <row r="101" spans="2:10" ht="15" customHeight="1" x14ac:dyDescent="0.25"/>
    <row r="102" spans="2:10" ht="15" customHeight="1" x14ac:dyDescent="0.25"/>
    <row r="103" spans="2:10" ht="15" customHeight="1" x14ac:dyDescent="0.25"/>
    <row r="104" spans="2:10" ht="15" customHeight="1" x14ac:dyDescent="0.25"/>
    <row r="105" spans="2:10" ht="15" customHeight="1" x14ac:dyDescent="0.25"/>
    <row r="106" spans="2:10" ht="15" customHeight="1" x14ac:dyDescent="0.25"/>
    <row r="107" spans="2:10" ht="15" customHeight="1" x14ac:dyDescent="0.25"/>
    <row r="108" spans="2:10" ht="15" customHeight="1" x14ac:dyDescent="0.25"/>
    <row r="109" spans="2:10" ht="15" customHeight="1" x14ac:dyDescent="0.25"/>
    <row r="110" spans="2:10" ht="15" customHeight="1" x14ac:dyDescent="0.25"/>
    <row r="111" spans="2:10" ht="15" customHeight="1" x14ac:dyDescent="0.25"/>
    <row r="112" spans="2:10"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sheetData>
  <mergeCells count="18">
    <mergeCell ref="C14:F14"/>
    <mergeCell ref="C15:F15"/>
    <mergeCell ref="B9:J9"/>
    <mergeCell ref="B10:J10"/>
    <mergeCell ref="B25:B26"/>
    <mergeCell ref="C16:F17"/>
    <mergeCell ref="G16:G17"/>
    <mergeCell ref="C18:F19"/>
    <mergeCell ref="G18:G19"/>
    <mergeCell ref="C20:F20"/>
    <mergeCell ref="C21:F21"/>
    <mergeCell ref="B11:J13"/>
    <mergeCell ref="C28:J29"/>
    <mergeCell ref="C30:J31"/>
    <mergeCell ref="B22:J22"/>
    <mergeCell ref="C23:J24"/>
    <mergeCell ref="C25:J26"/>
    <mergeCell ref="C27:J27"/>
  </mergeCells>
  <printOptions horizontalCentered="1"/>
  <pageMargins left="0.49" right="0.31496062992125984" top="1.34" bottom="0.55118110236220474" header="0.31496062992125984" footer="0.31496062992125984"/>
  <pageSetup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4"/>
  <sheetViews>
    <sheetView tabSelected="1" topLeftCell="H14" zoomScale="60" zoomScaleNormal="60" zoomScaleSheetLayoutView="40" zoomScalePageLayoutView="50" workbookViewId="0">
      <selection activeCell="G9" sqref="G9"/>
    </sheetView>
  </sheetViews>
  <sheetFormatPr baseColWidth="10" defaultColWidth="10.85546875" defaultRowHeight="18.75" x14ac:dyDescent="0.3"/>
  <cols>
    <col min="1" max="1" width="4.28515625" style="46" customWidth="1"/>
    <col min="2" max="2" width="13" style="52" bestFit="1" customWidth="1"/>
    <col min="3" max="3" width="41.5703125" style="46" customWidth="1"/>
    <col min="4" max="4" width="41.7109375" style="46" customWidth="1"/>
    <col min="5" max="5" width="28.85546875" style="46" customWidth="1"/>
    <col min="6" max="6" width="29.7109375" style="46" customWidth="1"/>
    <col min="7" max="7" width="33.5703125" style="46" customWidth="1"/>
    <col min="8" max="8" width="32" style="46" customWidth="1"/>
    <col min="9" max="9" width="32" style="46" hidden="1" customWidth="1"/>
    <col min="10" max="14" width="41.140625" style="46" customWidth="1"/>
    <col min="15" max="15" width="38.85546875" style="46" customWidth="1"/>
    <col min="16" max="16" width="33.140625" style="47" customWidth="1"/>
    <col min="17" max="18" width="36.5703125" style="46" customWidth="1"/>
    <col min="19" max="19" width="3.7109375" style="46" customWidth="1"/>
    <col min="20" max="16384" width="10.85546875" style="46"/>
  </cols>
  <sheetData>
    <row r="1" spans="1:21" ht="36.75" customHeight="1" thickBot="1" x14ac:dyDescent="0.5">
      <c r="A1" s="100"/>
      <c r="B1" s="101"/>
      <c r="C1" s="102"/>
      <c r="D1" s="102"/>
      <c r="E1" s="102"/>
      <c r="F1" s="339"/>
      <c r="G1" s="118"/>
      <c r="H1" s="332"/>
      <c r="I1" s="102"/>
      <c r="J1" s="102"/>
      <c r="K1" s="102"/>
      <c r="L1" s="102"/>
      <c r="M1" s="102"/>
      <c r="N1" s="102"/>
      <c r="O1" s="102"/>
      <c r="P1" s="103"/>
      <c r="Q1" s="102"/>
      <c r="R1" s="102"/>
      <c r="S1" s="100"/>
      <c r="T1" s="100"/>
      <c r="U1" s="100"/>
    </row>
    <row r="2" spans="1:21" ht="7.5" hidden="1" customHeight="1" x14ac:dyDescent="0.25">
      <c r="A2" s="100"/>
      <c r="B2" s="101"/>
      <c r="C2" s="102"/>
      <c r="D2" s="102"/>
      <c r="E2" s="102"/>
      <c r="F2" s="340"/>
      <c r="G2" s="119"/>
      <c r="H2" s="332"/>
      <c r="I2" s="102"/>
      <c r="J2" s="102"/>
      <c r="K2" s="102"/>
      <c r="L2" s="102"/>
      <c r="M2" s="102"/>
      <c r="N2" s="102"/>
      <c r="O2" s="102"/>
      <c r="P2" s="103"/>
      <c r="Q2" s="102"/>
      <c r="R2" s="102"/>
      <c r="S2" s="100"/>
      <c r="T2" s="100"/>
      <c r="U2" s="100"/>
    </row>
    <row r="3" spans="1:21" ht="27" hidden="1" thickBot="1" x14ac:dyDescent="0.3">
      <c r="A3" s="100"/>
      <c r="B3" s="101"/>
      <c r="C3" s="102"/>
      <c r="D3" s="102"/>
      <c r="E3" s="102"/>
      <c r="F3" s="102"/>
      <c r="G3" s="102"/>
      <c r="H3" s="102"/>
      <c r="I3" s="102"/>
      <c r="J3" s="102"/>
      <c r="K3" s="102"/>
      <c r="L3" s="102"/>
      <c r="M3" s="102"/>
      <c r="N3" s="102"/>
      <c r="O3" s="102"/>
      <c r="P3" s="103"/>
      <c r="Q3" s="102"/>
      <c r="R3" s="102"/>
      <c r="S3" s="100"/>
      <c r="T3" s="100"/>
      <c r="U3" s="100"/>
    </row>
    <row r="4" spans="1:21" ht="64.5" customHeight="1" thickBot="1" x14ac:dyDescent="0.3">
      <c r="A4" s="164"/>
      <c r="B4" s="346" t="s">
        <v>99</v>
      </c>
      <c r="C4" s="347"/>
      <c r="D4" s="347"/>
      <c r="E4" s="347"/>
      <c r="F4" s="347"/>
      <c r="G4" s="347"/>
      <c r="H4" s="347"/>
      <c r="I4" s="347"/>
      <c r="J4" s="347"/>
      <c r="K4" s="347"/>
      <c r="L4" s="347"/>
      <c r="M4" s="347"/>
      <c r="N4" s="347"/>
      <c r="O4" s="347"/>
      <c r="P4" s="347"/>
      <c r="Q4" s="347"/>
      <c r="R4" s="348"/>
      <c r="S4" s="100"/>
      <c r="T4" s="100"/>
      <c r="U4" s="100"/>
    </row>
    <row r="5" spans="1:21" ht="35.25" customHeight="1" thickBot="1" x14ac:dyDescent="0.3">
      <c r="A5" s="164"/>
      <c r="B5" s="341" t="s">
        <v>100</v>
      </c>
      <c r="C5" s="333"/>
      <c r="D5" s="333"/>
      <c r="E5" s="333"/>
      <c r="F5" s="333"/>
      <c r="G5" s="333"/>
      <c r="H5" s="334"/>
      <c r="I5" s="165"/>
      <c r="J5" s="165"/>
      <c r="K5" s="333"/>
      <c r="L5" s="333"/>
      <c r="M5" s="333"/>
      <c r="N5" s="334"/>
      <c r="O5" s="341" t="s">
        <v>101</v>
      </c>
      <c r="P5" s="342"/>
      <c r="Q5" s="342"/>
      <c r="R5" s="343"/>
      <c r="S5" s="100"/>
      <c r="T5" s="100"/>
      <c r="U5" s="100"/>
    </row>
    <row r="6" spans="1:21" s="50" customFormat="1" ht="56.25" customHeight="1" thickBot="1" x14ac:dyDescent="0.5">
      <c r="A6" s="100"/>
      <c r="B6" s="321" t="s">
        <v>17</v>
      </c>
      <c r="C6" s="321" t="s">
        <v>102</v>
      </c>
      <c r="D6" s="321" t="s">
        <v>103</v>
      </c>
      <c r="E6" s="321" t="s">
        <v>104</v>
      </c>
      <c r="F6" s="321" t="s">
        <v>105</v>
      </c>
      <c r="G6" s="321" t="s">
        <v>71</v>
      </c>
      <c r="H6" s="326" t="s">
        <v>106</v>
      </c>
      <c r="I6" s="327"/>
      <c r="J6" s="323" t="s">
        <v>107</v>
      </c>
      <c r="K6" s="324"/>
      <c r="L6" s="324"/>
      <c r="M6" s="324"/>
      <c r="N6" s="325"/>
      <c r="O6" s="321" t="s">
        <v>108</v>
      </c>
      <c r="P6" s="344" t="s">
        <v>109</v>
      </c>
      <c r="Q6" s="321" t="s">
        <v>97</v>
      </c>
      <c r="R6" s="321"/>
      <c r="S6" s="100"/>
      <c r="T6" s="100"/>
      <c r="U6" s="100"/>
    </row>
    <row r="7" spans="1:21" s="51" customFormat="1" ht="129" customHeight="1" thickBot="1" x14ac:dyDescent="0.5">
      <c r="A7" s="100"/>
      <c r="B7" s="321"/>
      <c r="C7" s="322"/>
      <c r="D7" s="322"/>
      <c r="E7" s="322"/>
      <c r="F7" s="322"/>
      <c r="G7" s="322"/>
      <c r="H7" s="328"/>
      <c r="I7" s="329"/>
      <c r="J7" s="194" t="s">
        <v>110</v>
      </c>
      <c r="K7" s="194" t="s">
        <v>111</v>
      </c>
      <c r="L7" s="194" t="s">
        <v>112</v>
      </c>
      <c r="M7" s="194" t="s">
        <v>113</v>
      </c>
      <c r="N7" s="194" t="s">
        <v>114</v>
      </c>
      <c r="O7" s="322"/>
      <c r="P7" s="345"/>
      <c r="Q7" s="195" t="s">
        <v>115</v>
      </c>
      <c r="R7" s="195" t="s">
        <v>116</v>
      </c>
      <c r="S7" s="100"/>
      <c r="T7" s="100"/>
      <c r="U7" s="100"/>
    </row>
    <row r="8" spans="1:21" ht="141.75" customHeight="1" x14ac:dyDescent="0.25">
      <c r="A8" s="100"/>
      <c r="B8" s="307">
        <v>1</v>
      </c>
      <c r="C8" s="310" t="s">
        <v>291</v>
      </c>
      <c r="D8" s="310" t="s">
        <v>290</v>
      </c>
      <c r="E8" s="191">
        <v>4</v>
      </c>
      <c r="F8" s="202" t="s">
        <v>297</v>
      </c>
      <c r="G8" s="166" t="s">
        <v>285</v>
      </c>
      <c r="H8" s="203">
        <v>0.15</v>
      </c>
      <c r="I8" s="309"/>
      <c r="J8" s="221">
        <v>0.5</v>
      </c>
      <c r="K8" s="221">
        <v>0.5</v>
      </c>
      <c r="L8" s="222"/>
      <c r="M8" s="223">
        <v>0.5</v>
      </c>
      <c r="N8" s="223">
        <v>0.5</v>
      </c>
      <c r="O8" s="224">
        <f>IF(SUM(K8,N8)&gt;100%,"NO PERMITIDO",SUM(K8,N8))</f>
        <v>1</v>
      </c>
      <c r="P8" s="225">
        <f>H8*O8/100%</f>
        <v>0.15</v>
      </c>
      <c r="Q8" s="213"/>
      <c r="R8" s="213"/>
      <c r="S8" s="100"/>
      <c r="T8" s="100"/>
      <c r="U8" s="100"/>
    </row>
    <row r="9" spans="1:21" ht="115.5" customHeight="1" x14ac:dyDescent="0.25">
      <c r="A9" s="100"/>
      <c r="B9" s="308"/>
      <c r="C9" s="310"/>
      <c r="D9" s="310"/>
      <c r="E9" s="193">
        <v>1</v>
      </c>
      <c r="F9" s="202" t="s">
        <v>297</v>
      </c>
      <c r="G9" s="166" t="s">
        <v>286</v>
      </c>
      <c r="H9" s="203">
        <v>0.15</v>
      </c>
      <c r="I9" s="309"/>
      <c r="J9" s="207">
        <v>0.5</v>
      </c>
      <c r="K9" s="207">
        <v>0.5</v>
      </c>
      <c r="L9" s="208"/>
      <c r="M9" s="205">
        <v>0.5</v>
      </c>
      <c r="N9" s="205">
        <v>0.5</v>
      </c>
      <c r="O9" s="211">
        <v>1</v>
      </c>
      <c r="P9" s="206">
        <v>0.15</v>
      </c>
      <c r="Q9" s="214"/>
      <c r="R9" s="214"/>
      <c r="S9" s="100"/>
      <c r="T9" s="100"/>
      <c r="U9" s="100"/>
    </row>
    <row r="10" spans="1:21" ht="164.25" customHeight="1" x14ac:dyDescent="0.25">
      <c r="A10" s="100"/>
      <c r="B10" s="308"/>
      <c r="C10" s="310"/>
      <c r="D10" s="310"/>
      <c r="E10" s="193">
        <v>1</v>
      </c>
      <c r="F10" s="202" t="s">
        <v>297</v>
      </c>
      <c r="G10" s="166" t="s">
        <v>287</v>
      </c>
      <c r="H10" s="203">
        <v>0.15</v>
      </c>
      <c r="I10" s="205"/>
      <c r="J10" s="215">
        <v>0.5</v>
      </c>
      <c r="K10" s="215">
        <v>0.5</v>
      </c>
      <c r="L10" s="216"/>
      <c r="M10" s="217">
        <v>0.5</v>
      </c>
      <c r="N10" s="217">
        <v>0.5</v>
      </c>
      <c r="O10" s="218">
        <v>1</v>
      </c>
      <c r="P10" s="219">
        <v>0.15</v>
      </c>
      <c r="Q10" s="212"/>
      <c r="R10" s="212"/>
      <c r="S10" s="100"/>
      <c r="T10" s="100"/>
      <c r="U10" s="100"/>
    </row>
    <row r="11" spans="1:21" ht="203.25" customHeight="1" x14ac:dyDescent="0.25">
      <c r="A11" s="100"/>
      <c r="B11" s="338">
        <v>2</v>
      </c>
      <c r="C11" s="310"/>
      <c r="D11" s="310"/>
      <c r="E11" s="193">
        <v>1</v>
      </c>
      <c r="F11" s="202" t="s">
        <v>297</v>
      </c>
      <c r="G11" s="166" t="s">
        <v>288</v>
      </c>
      <c r="H11" s="204">
        <v>0.15</v>
      </c>
      <c r="I11" s="205"/>
      <c r="J11" s="207">
        <v>0.5</v>
      </c>
      <c r="K11" s="209">
        <v>0.5</v>
      </c>
      <c r="L11" s="210"/>
      <c r="M11" s="209">
        <v>0.5</v>
      </c>
      <c r="N11" s="205">
        <v>0.5</v>
      </c>
      <c r="O11" s="211">
        <f t="shared" ref="O11" si="0">IF(SUM(K11,N11)&gt;100%,"NO PERMITIDO",SUM(K11,N11))</f>
        <v>1</v>
      </c>
      <c r="P11" s="206">
        <f t="shared" ref="P11" si="1">H11*O11/100%</f>
        <v>0.15</v>
      </c>
      <c r="Q11" s="214"/>
      <c r="R11" s="214"/>
      <c r="S11" s="100"/>
      <c r="T11" s="100"/>
      <c r="U11" s="100"/>
    </row>
    <row r="12" spans="1:21" ht="54" customHeight="1" x14ac:dyDescent="0.25">
      <c r="A12" s="100"/>
      <c r="B12" s="308"/>
      <c r="C12" s="310"/>
      <c r="D12" s="310" t="s">
        <v>293</v>
      </c>
      <c r="E12" s="193">
        <v>1</v>
      </c>
      <c r="F12" s="202" t="s">
        <v>297</v>
      </c>
      <c r="G12" s="166" t="s">
        <v>289</v>
      </c>
      <c r="H12" s="204">
        <v>0.1</v>
      </c>
      <c r="I12" s="205"/>
      <c r="J12" s="207">
        <v>0.5</v>
      </c>
      <c r="K12" s="209">
        <v>0.5</v>
      </c>
      <c r="L12" s="220"/>
      <c r="M12" s="209">
        <v>0.5</v>
      </c>
      <c r="N12" s="205">
        <v>0.5</v>
      </c>
      <c r="O12" s="211">
        <v>1</v>
      </c>
      <c r="P12" s="206">
        <v>0.1</v>
      </c>
      <c r="Q12" s="214"/>
      <c r="R12" s="214"/>
      <c r="S12" s="100"/>
      <c r="T12" s="100"/>
      <c r="U12" s="100"/>
    </row>
    <row r="13" spans="1:21" ht="85.5" customHeight="1" x14ac:dyDescent="0.25">
      <c r="A13" s="100"/>
      <c r="B13" s="308"/>
      <c r="C13" s="310"/>
      <c r="D13" s="310"/>
      <c r="E13" s="191">
        <v>3</v>
      </c>
      <c r="F13" s="202" t="s">
        <v>297</v>
      </c>
      <c r="G13" s="166" t="s">
        <v>296</v>
      </c>
      <c r="H13" s="204">
        <v>0.15</v>
      </c>
      <c r="I13" s="309"/>
      <c r="J13" s="207">
        <v>0.5</v>
      </c>
      <c r="K13" s="209">
        <v>0.5</v>
      </c>
      <c r="L13" s="210"/>
      <c r="M13" s="209">
        <v>0.5</v>
      </c>
      <c r="N13" s="205">
        <v>0.5</v>
      </c>
      <c r="O13" s="211">
        <v>1</v>
      </c>
      <c r="P13" s="206">
        <v>0.15</v>
      </c>
      <c r="Q13" s="214"/>
      <c r="R13" s="214"/>
      <c r="S13" s="100"/>
      <c r="T13" s="100"/>
      <c r="U13" s="100"/>
    </row>
    <row r="14" spans="1:21" ht="61.5" customHeight="1" thickBot="1" x14ac:dyDescent="0.3">
      <c r="A14" s="100"/>
      <c r="B14" s="308"/>
      <c r="C14" s="310"/>
      <c r="D14" s="310"/>
      <c r="E14" s="193">
        <v>1</v>
      </c>
      <c r="F14" s="202" t="s">
        <v>297</v>
      </c>
      <c r="G14" s="166" t="s">
        <v>292</v>
      </c>
      <c r="H14" s="204">
        <v>0.15</v>
      </c>
      <c r="I14" s="309"/>
      <c r="J14" s="207">
        <v>0.5</v>
      </c>
      <c r="K14" s="209">
        <v>0.5</v>
      </c>
      <c r="L14" s="210"/>
      <c r="M14" s="209">
        <v>0.5</v>
      </c>
      <c r="N14" s="205">
        <v>0.5</v>
      </c>
      <c r="O14" s="211">
        <v>1</v>
      </c>
      <c r="P14" s="206">
        <v>0.15</v>
      </c>
      <c r="Q14" s="214"/>
      <c r="R14" s="214"/>
      <c r="S14" s="100"/>
      <c r="T14" s="100"/>
      <c r="U14" s="100"/>
    </row>
    <row r="15" spans="1:21" ht="27" customHeight="1" thickBot="1" x14ac:dyDescent="0.35">
      <c r="A15" s="100"/>
      <c r="B15" s="136" t="s">
        <v>48</v>
      </c>
      <c r="C15" s="196"/>
      <c r="D15" s="196"/>
      <c r="E15" s="197"/>
      <c r="F15" s="197"/>
      <c r="G15" s="197"/>
      <c r="H15" s="198">
        <f>IF(SUM(H8:H14)&gt;100%,"supera el 100%",SUM(H8:H14))</f>
        <v>1</v>
      </c>
      <c r="I15" s="199"/>
      <c r="J15" s="199"/>
      <c r="K15" s="199"/>
      <c r="L15" s="200"/>
      <c r="M15" s="200"/>
      <c r="N15" s="199"/>
      <c r="O15" s="200"/>
      <c r="P15" s="201">
        <f>SUM(P8:P14)</f>
        <v>1</v>
      </c>
      <c r="Q15" s="56"/>
      <c r="R15" s="69"/>
      <c r="S15" s="100"/>
      <c r="T15" s="100"/>
      <c r="U15" s="100"/>
    </row>
    <row r="16" spans="1:21" ht="27" customHeight="1" x14ac:dyDescent="0.25">
      <c r="A16" s="100"/>
      <c r="B16" s="335" t="s">
        <v>117</v>
      </c>
      <c r="C16" s="336"/>
      <c r="D16" s="336"/>
      <c r="E16" s="336"/>
      <c r="F16" s="336"/>
      <c r="G16" s="336"/>
      <c r="H16" s="336"/>
      <c r="I16" s="336"/>
      <c r="J16" s="336"/>
      <c r="K16" s="336"/>
      <c r="L16" s="336"/>
      <c r="M16" s="336"/>
      <c r="N16" s="336"/>
      <c r="O16" s="337"/>
      <c r="P16" s="167">
        <v>0</v>
      </c>
      <c r="Q16" s="330"/>
      <c r="R16" s="331"/>
      <c r="S16" s="100"/>
      <c r="T16" s="100"/>
      <c r="U16" s="100"/>
    </row>
    <row r="17" spans="1:21" ht="27" customHeight="1" x14ac:dyDescent="0.25">
      <c r="A17" s="100"/>
      <c r="B17" s="168"/>
      <c r="C17" s="169"/>
      <c r="D17" s="169"/>
      <c r="E17" s="169"/>
      <c r="F17" s="169"/>
      <c r="G17" s="169"/>
      <c r="H17" s="169"/>
      <c r="I17" s="169"/>
      <c r="J17" s="169"/>
      <c r="K17" s="169"/>
      <c r="L17" s="169"/>
      <c r="M17" s="170"/>
      <c r="N17" s="170"/>
      <c r="O17" s="170"/>
      <c r="P17" s="171">
        <f>SUM(P15:P16)</f>
        <v>1</v>
      </c>
      <c r="Q17" s="330"/>
      <c r="R17" s="331"/>
      <c r="S17" s="100"/>
      <c r="T17" s="100"/>
      <c r="U17" s="100"/>
    </row>
    <row r="18" spans="1:21" ht="27" customHeight="1" x14ac:dyDescent="0.25">
      <c r="A18" s="100"/>
      <c r="B18" s="172"/>
      <c r="C18" s="173"/>
      <c r="D18" s="173"/>
      <c r="E18" s="173"/>
      <c r="F18" s="170"/>
      <c r="G18" s="170"/>
      <c r="H18" s="170"/>
      <c r="I18" s="170"/>
      <c r="J18" s="170"/>
      <c r="K18" s="170"/>
      <c r="L18" s="170"/>
      <c r="M18" s="170"/>
      <c r="N18" s="170"/>
      <c r="O18" s="170"/>
      <c r="P18" s="170"/>
      <c r="Q18" s="330"/>
      <c r="R18" s="331"/>
      <c r="S18" s="100"/>
      <c r="T18" s="100"/>
      <c r="U18" s="100"/>
    </row>
    <row r="19" spans="1:21" ht="29.25" customHeight="1" x14ac:dyDescent="0.25">
      <c r="A19" s="100"/>
      <c r="B19" s="174"/>
      <c r="C19" s="175"/>
      <c r="D19" s="176"/>
      <c r="E19" s="176"/>
      <c r="F19" s="175"/>
      <c r="G19" s="175"/>
      <c r="H19" s="176"/>
      <c r="I19" s="176"/>
      <c r="J19" s="176"/>
      <c r="K19" s="176"/>
      <c r="L19" s="176"/>
      <c r="M19" s="192"/>
      <c r="N19" s="176"/>
      <c r="O19" s="176"/>
      <c r="P19" s="177"/>
      <c r="Q19" s="176"/>
      <c r="R19" s="178"/>
      <c r="S19" s="100"/>
      <c r="T19" s="100"/>
      <c r="U19" s="100"/>
    </row>
    <row r="20" spans="1:21" ht="48.75" customHeight="1" x14ac:dyDescent="0.25">
      <c r="A20" s="100"/>
      <c r="B20" s="174"/>
      <c r="C20" s="175" t="s">
        <v>118</v>
      </c>
      <c r="D20" s="314">
        <v>44585</v>
      </c>
      <c r="E20" s="315"/>
      <c r="F20" s="176"/>
      <c r="G20" s="320" t="s">
        <v>294</v>
      </c>
      <c r="H20" s="320"/>
      <c r="I20" s="320"/>
      <c r="J20" s="320"/>
      <c r="K20" s="179"/>
      <c r="L20" s="320" t="s">
        <v>295</v>
      </c>
      <c r="M20" s="320"/>
      <c r="N20" s="320"/>
      <c r="O20" s="320"/>
      <c r="P20" s="180"/>
      <c r="Q20" s="181"/>
      <c r="R20" s="182"/>
      <c r="S20" s="100"/>
      <c r="T20" s="100"/>
      <c r="U20" s="100"/>
    </row>
    <row r="21" spans="1:21" ht="48" customHeight="1" thickBot="1" x14ac:dyDescent="0.3">
      <c r="A21" s="100"/>
      <c r="B21" s="174"/>
      <c r="C21" s="175" t="s">
        <v>119</v>
      </c>
      <c r="D21" s="316">
        <v>2022</v>
      </c>
      <c r="E21" s="316"/>
      <c r="F21" s="176"/>
      <c r="G21" s="317" t="s">
        <v>280</v>
      </c>
      <c r="H21" s="318"/>
      <c r="I21" s="318"/>
      <c r="J21" s="319"/>
      <c r="K21" s="179"/>
      <c r="L21" s="311" t="s">
        <v>120</v>
      </c>
      <c r="M21" s="312"/>
      <c r="N21" s="312"/>
      <c r="O21" s="313"/>
      <c r="P21" s="183"/>
      <c r="Q21" s="184"/>
      <c r="R21" s="185"/>
      <c r="S21" s="100"/>
      <c r="T21" s="100"/>
      <c r="U21" s="100"/>
    </row>
    <row r="22" spans="1:21" ht="27" thickBot="1" x14ac:dyDescent="0.3">
      <c r="A22" s="100"/>
      <c r="B22" s="186"/>
      <c r="C22" s="187"/>
      <c r="D22" s="188"/>
      <c r="E22" s="188"/>
      <c r="F22" s="188"/>
      <c r="G22" s="188"/>
      <c r="H22" s="188"/>
      <c r="I22" s="188"/>
      <c r="J22" s="188"/>
      <c r="K22" s="188"/>
      <c r="L22" s="188"/>
      <c r="M22" s="188"/>
      <c r="N22" s="188"/>
      <c r="O22" s="188"/>
      <c r="P22" s="189"/>
      <c r="Q22" s="188"/>
      <c r="R22" s="190"/>
      <c r="S22" s="100"/>
      <c r="T22" s="100"/>
      <c r="U22" s="100"/>
    </row>
    <row r="23" spans="1:21" ht="26.25" x14ac:dyDescent="0.25">
      <c r="A23" s="100"/>
      <c r="B23" s="100"/>
      <c r="C23" s="100"/>
      <c r="D23" s="100"/>
      <c r="E23" s="100"/>
      <c r="F23" s="100"/>
      <c r="G23" s="100"/>
      <c r="H23" s="100"/>
      <c r="I23" s="100"/>
      <c r="J23" s="100"/>
      <c r="K23" s="100"/>
      <c r="L23" s="100"/>
      <c r="M23" s="100"/>
      <c r="N23" s="100"/>
      <c r="O23" s="100"/>
      <c r="P23" s="100"/>
      <c r="Q23" s="100"/>
      <c r="R23" s="100"/>
      <c r="S23" s="100"/>
      <c r="T23" s="100"/>
      <c r="U23" s="100"/>
    </row>
    <row r="24" spans="1:21" ht="26.25" x14ac:dyDescent="0.25">
      <c r="A24" s="100"/>
      <c r="B24" s="100"/>
      <c r="C24" s="100"/>
      <c r="D24" s="100"/>
      <c r="E24" s="100"/>
      <c r="F24" s="100"/>
      <c r="G24" s="100"/>
      <c r="H24" s="100"/>
      <c r="I24" s="100"/>
      <c r="J24" s="100"/>
      <c r="K24" s="100"/>
      <c r="L24" s="100"/>
      <c r="M24" s="100"/>
      <c r="N24" s="100"/>
      <c r="O24" s="100"/>
      <c r="P24" s="100"/>
      <c r="Q24" s="100"/>
      <c r="R24" s="100"/>
      <c r="S24" s="100"/>
      <c r="T24" s="100"/>
      <c r="U24" s="100"/>
    </row>
  </sheetData>
  <mergeCells count="32">
    <mergeCell ref="Q16:R18"/>
    <mergeCell ref="H1:H2"/>
    <mergeCell ref="K5:N5"/>
    <mergeCell ref="G6:G7"/>
    <mergeCell ref="B16:O16"/>
    <mergeCell ref="B11:B14"/>
    <mergeCell ref="F1:F2"/>
    <mergeCell ref="O5:R5"/>
    <mergeCell ref="F6:F7"/>
    <mergeCell ref="P6:P7"/>
    <mergeCell ref="Q6:R6"/>
    <mergeCell ref="B4:R4"/>
    <mergeCell ref="B5:H5"/>
    <mergeCell ref="B6:B7"/>
    <mergeCell ref="E6:E7"/>
    <mergeCell ref="C6:C7"/>
    <mergeCell ref="D6:D7"/>
    <mergeCell ref="O6:O7"/>
    <mergeCell ref="J6:N6"/>
    <mergeCell ref="H6:I7"/>
    <mergeCell ref="L20:O20"/>
    <mergeCell ref="L21:O21"/>
    <mergeCell ref="D20:E20"/>
    <mergeCell ref="D21:E21"/>
    <mergeCell ref="G21:J21"/>
    <mergeCell ref="G20:J20"/>
    <mergeCell ref="B8:B10"/>
    <mergeCell ref="I8:I9"/>
    <mergeCell ref="C8:C14"/>
    <mergeCell ref="I13:I14"/>
    <mergeCell ref="D12:D14"/>
    <mergeCell ref="D8:D11"/>
  </mergeCells>
  <conditionalFormatting sqref="O11 O8">
    <cfRule type="cellIs" dxfId="4" priority="2" operator="greaterThan">
      <formula>100</formula>
    </cfRule>
  </conditionalFormatting>
  <dataValidations count="1">
    <dataValidation allowBlank="1" showInputMessage="1" showErrorMessage="1" errorTitle="error" error="solo datos númericos" sqref="H8:H14" xr:uid="{00000000-0002-0000-0300-000000000000}"/>
  </dataValidations>
  <printOptions horizontalCentered="1" verticalCentered="1"/>
  <pageMargins left="0.35433070866141736" right="0.31496062992125984" top="0.35433070866141736" bottom="0.39370078740157483" header="0.31496062992125984" footer="0.31496062992125984"/>
  <pageSetup scale="22" orientation="landscape"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8"/>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26" t="s">
        <v>121</v>
      </c>
      <c r="C2" s="226"/>
      <c r="D2" s="226"/>
      <c r="E2" s="226"/>
      <c r="F2" s="354"/>
      <c r="G2" s="354"/>
      <c r="H2" s="354"/>
      <c r="I2" s="354"/>
      <c r="J2" s="354"/>
      <c r="K2" s="354"/>
      <c r="L2" s="354"/>
      <c r="M2" s="354"/>
      <c r="N2" s="354"/>
      <c r="O2" s="354"/>
      <c r="P2" s="354"/>
      <c r="Q2" s="354"/>
      <c r="R2" s="354"/>
    </row>
    <row r="3" spans="1:18" x14ac:dyDescent="0.25">
      <c r="B3" s="242" t="s">
        <v>1</v>
      </c>
      <c r="C3" s="242"/>
      <c r="D3" s="242"/>
      <c r="E3" s="242"/>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122</v>
      </c>
      <c r="D8" s="6">
        <v>41715</v>
      </c>
      <c r="F8" s="7"/>
    </row>
    <row r="9" spans="1:18" x14ac:dyDescent="0.25">
      <c r="C9" s="236" t="s">
        <v>123</v>
      </c>
      <c r="D9" s="5" t="s">
        <v>124</v>
      </c>
      <c r="G9" s="7"/>
    </row>
    <row r="10" spans="1:18" x14ac:dyDescent="0.25">
      <c r="C10" s="236"/>
      <c r="D10" s="5" t="s">
        <v>13</v>
      </c>
    </row>
    <row r="11" spans="1:18" x14ac:dyDescent="0.25">
      <c r="C11" s="2" t="s">
        <v>125</v>
      </c>
      <c r="D11" s="5" t="s">
        <v>124</v>
      </c>
    </row>
    <row r="12" spans="1:18" x14ac:dyDescent="0.25">
      <c r="C12" s="2"/>
      <c r="D12" s="5" t="s">
        <v>126</v>
      </c>
    </row>
    <row r="13" spans="1:18" x14ac:dyDescent="0.25">
      <c r="D13" s="26"/>
    </row>
    <row r="14" spans="1:18" ht="15.75" thickBot="1" x14ac:dyDescent="0.3"/>
    <row r="15" spans="1:18" ht="15.75" thickBot="1" x14ac:dyDescent="0.3">
      <c r="A15" s="355" t="s">
        <v>14</v>
      </c>
      <c r="B15" s="356"/>
      <c r="C15" s="356"/>
      <c r="D15" s="356"/>
      <c r="E15" s="356"/>
      <c r="F15" s="356"/>
      <c r="G15" s="356"/>
      <c r="H15" s="357" t="s">
        <v>127</v>
      </c>
      <c r="I15" s="358"/>
      <c r="J15" s="358"/>
      <c r="K15" s="358"/>
      <c r="L15" s="358"/>
      <c r="M15" s="358"/>
      <c r="N15" s="358"/>
      <c r="O15" s="358"/>
      <c r="P15" s="358"/>
      <c r="Q15" s="358"/>
      <c r="R15" s="359"/>
    </row>
    <row r="16" spans="1:18" ht="28.5" customHeight="1" x14ac:dyDescent="0.25">
      <c r="A16" s="125" t="s">
        <v>17</v>
      </c>
      <c r="B16" s="125" t="s">
        <v>18</v>
      </c>
      <c r="C16" s="129" t="s">
        <v>19</v>
      </c>
      <c r="D16" s="125" t="s">
        <v>20</v>
      </c>
      <c r="E16" s="125" t="s">
        <v>128</v>
      </c>
      <c r="F16" s="125" t="s">
        <v>22</v>
      </c>
      <c r="G16" s="32" t="s">
        <v>23</v>
      </c>
      <c r="H16" s="349" t="s">
        <v>129</v>
      </c>
      <c r="I16" s="350"/>
      <c r="J16" s="350"/>
      <c r="K16" s="351"/>
      <c r="L16" s="125" t="s">
        <v>130</v>
      </c>
      <c r="M16" s="352" t="s">
        <v>131</v>
      </c>
      <c r="N16" s="247" t="s">
        <v>132</v>
      </c>
      <c r="O16" s="349" t="s">
        <v>133</v>
      </c>
      <c r="P16" s="351"/>
      <c r="Q16" s="349" t="s">
        <v>16</v>
      </c>
      <c r="R16" s="351"/>
    </row>
    <row r="17" spans="1:18" ht="30" customHeight="1" x14ac:dyDescent="0.25">
      <c r="A17" s="240" t="s">
        <v>26</v>
      </c>
      <c r="B17" s="241">
        <v>0.3</v>
      </c>
      <c r="C17" s="227" t="s">
        <v>27</v>
      </c>
      <c r="D17" s="9" t="s">
        <v>28</v>
      </c>
      <c r="E17" s="227">
        <v>4</v>
      </c>
      <c r="F17" s="227" t="s">
        <v>29</v>
      </c>
      <c r="G17" s="233" t="s">
        <v>30</v>
      </c>
      <c r="H17" s="123" t="s">
        <v>134</v>
      </c>
      <c r="I17" s="123" t="s">
        <v>135</v>
      </c>
      <c r="J17" s="123" t="s">
        <v>136</v>
      </c>
      <c r="K17" s="123" t="s">
        <v>137</v>
      </c>
      <c r="L17" s="8" t="s">
        <v>138</v>
      </c>
      <c r="M17" s="353"/>
      <c r="N17" s="248"/>
      <c r="O17" s="19" t="s">
        <v>139</v>
      </c>
      <c r="P17" s="19" t="s">
        <v>116</v>
      </c>
      <c r="Q17" s="19" t="s">
        <v>24</v>
      </c>
      <c r="R17" s="19" t="s">
        <v>25</v>
      </c>
    </row>
    <row r="18" spans="1:18" ht="45" customHeight="1" x14ac:dyDescent="0.25">
      <c r="A18" s="240"/>
      <c r="B18" s="240"/>
      <c r="C18" s="228"/>
      <c r="D18" s="10" t="s">
        <v>31</v>
      </c>
      <c r="E18" s="228"/>
      <c r="F18" s="228"/>
      <c r="G18" s="233"/>
      <c r="H18" s="363">
        <v>0.25</v>
      </c>
      <c r="I18" s="363">
        <f>1/E17</f>
        <v>0.25</v>
      </c>
      <c r="J18" s="363"/>
      <c r="K18" s="363"/>
      <c r="L18" s="360">
        <f>SUM(H18:K18)</f>
        <v>0.5</v>
      </c>
      <c r="M18" s="360">
        <f>2*B17/E17</f>
        <v>0.15</v>
      </c>
      <c r="N18" s="368" t="s">
        <v>140</v>
      </c>
      <c r="O18" s="368" t="s">
        <v>141</v>
      </c>
      <c r="P18" s="227" t="s">
        <v>142</v>
      </c>
      <c r="Q18" s="368" t="s">
        <v>143</v>
      </c>
      <c r="R18" s="227"/>
    </row>
    <row r="19" spans="1:18" ht="35.25" customHeight="1" x14ac:dyDescent="0.25">
      <c r="A19" s="240"/>
      <c r="B19" s="240"/>
      <c r="C19" s="228"/>
      <c r="D19" s="10" t="s">
        <v>32</v>
      </c>
      <c r="E19" s="228"/>
      <c r="F19" s="228"/>
      <c r="G19" s="233"/>
      <c r="H19" s="364"/>
      <c r="I19" s="366"/>
      <c r="J19" s="366"/>
      <c r="K19" s="366"/>
      <c r="L19" s="361"/>
      <c r="M19" s="361"/>
      <c r="N19" s="369"/>
      <c r="O19" s="369"/>
      <c r="P19" s="228"/>
      <c r="Q19" s="369"/>
      <c r="R19" s="228"/>
    </row>
    <row r="20" spans="1:18" ht="39.75" customHeight="1" x14ac:dyDescent="0.25">
      <c r="A20" s="240"/>
      <c r="B20" s="240"/>
      <c r="C20" s="229"/>
      <c r="D20" s="10" t="s">
        <v>33</v>
      </c>
      <c r="E20" s="229"/>
      <c r="F20" s="229"/>
      <c r="G20" s="233"/>
      <c r="H20" s="365"/>
      <c r="I20" s="367"/>
      <c r="J20" s="367"/>
      <c r="K20" s="367"/>
      <c r="L20" s="362"/>
      <c r="M20" s="362"/>
      <c r="N20" s="370"/>
      <c r="O20" s="370"/>
      <c r="P20" s="229"/>
      <c r="Q20" s="370"/>
      <c r="R20" s="229"/>
    </row>
    <row r="21" spans="1:18" ht="56.25" customHeight="1" x14ac:dyDescent="0.25">
      <c r="A21" s="246" t="s">
        <v>34</v>
      </c>
      <c r="B21" s="230">
        <v>0.4</v>
      </c>
      <c r="C21" s="227" t="s">
        <v>35</v>
      </c>
      <c r="D21" s="10" t="s">
        <v>144</v>
      </c>
      <c r="E21" s="227">
        <v>20</v>
      </c>
      <c r="F21" s="227" t="s">
        <v>37</v>
      </c>
      <c r="G21" s="227" t="s">
        <v>145</v>
      </c>
      <c r="H21" s="363">
        <v>0.08</v>
      </c>
      <c r="I21" s="363">
        <f>7/E21</f>
        <v>0.35</v>
      </c>
      <c r="J21" s="371"/>
      <c r="K21" s="227"/>
      <c r="L21" s="371">
        <f>+H21+I21+J21+K21</f>
        <v>0.43</v>
      </c>
      <c r="M21" s="371">
        <f>9*B21/E21</f>
        <v>0.18</v>
      </c>
      <c r="N21" s="227"/>
      <c r="O21" s="227"/>
      <c r="P21" s="227"/>
      <c r="Q21" s="227"/>
      <c r="R21" s="250"/>
    </row>
    <row r="22" spans="1:18" ht="47.25" customHeight="1" x14ac:dyDescent="0.25">
      <c r="A22" s="247"/>
      <c r="B22" s="231"/>
      <c r="C22" s="228"/>
      <c r="D22" s="10" t="s">
        <v>39</v>
      </c>
      <c r="E22" s="228"/>
      <c r="F22" s="228"/>
      <c r="G22" s="228"/>
      <c r="H22" s="366"/>
      <c r="I22" s="366"/>
      <c r="J22" s="228"/>
      <c r="K22" s="228"/>
      <c r="L22" s="372"/>
      <c r="M22" s="372"/>
      <c r="N22" s="228"/>
      <c r="O22" s="228"/>
      <c r="P22" s="228"/>
      <c r="Q22" s="228"/>
      <c r="R22" s="251"/>
    </row>
    <row r="23" spans="1:18" ht="57" customHeight="1" x14ac:dyDescent="0.25">
      <c r="A23" s="248"/>
      <c r="B23" s="232"/>
      <c r="C23" s="229"/>
      <c r="D23" s="10" t="s">
        <v>41</v>
      </c>
      <c r="E23" s="228"/>
      <c r="F23" s="229"/>
      <c r="G23" s="229"/>
      <c r="H23" s="367"/>
      <c r="I23" s="367"/>
      <c r="J23" s="229"/>
      <c r="K23" s="229"/>
      <c r="L23" s="373"/>
      <c r="M23" s="373"/>
      <c r="N23" s="229"/>
      <c r="O23" s="229"/>
      <c r="P23" s="229"/>
      <c r="Q23" s="229"/>
      <c r="R23" s="252"/>
    </row>
    <row r="24" spans="1:18" ht="55.5" customHeight="1" x14ac:dyDescent="0.25">
      <c r="A24" s="246" t="s">
        <v>43</v>
      </c>
      <c r="B24" s="230">
        <v>0.3</v>
      </c>
      <c r="C24" s="227" t="s">
        <v>44</v>
      </c>
      <c r="D24" s="10" t="s">
        <v>45</v>
      </c>
      <c r="E24" s="227">
        <v>15</v>
      </c>
      <c r="F24" s="227" t="s">
        <v>29</v>
      </c>
      <c r="G24" s="227" t="s">
        <v>42</v>
      </c>
      <c r="H24" s="363">
        <v>0.1</v>
      </c>
      <c r="I24" s="363">
        <f>5/E24</f>
        <v>0.33333333333333331</v>
      </c>
      <c r="J24" s="227"/>
      <c r="K24" s="227"/>
      <c r="L24" s="371">
        <f>+H24+I24+J24+K24</f>
        <v>0.43333333333333335</v>
      </c>
      <c r="M24" s="371">
        <f>8*B24/E24</f>
        <v>0.16</v>
      </c>
      <c r="N24" s="227"/>
      <c r="O24" s="227"/>
      <c r="P24" s="227"/>
      <c r="Q24" s="227"/>
      <c r="R24" s="227"/>
    </row>
    <row r="25" spans="1:18" ht="39.75" customHeight="1" x14ac:dyDescent="0.25">
      <c r="A25" s="247"/>
      <c r="B25" s="231"/>
      <c r="C25" s="228"/>
      <c r="D25" s="10" t="s">
        <v>46</v>
      </c>
      <c r="E25" s="228"/>
      <c r="F25" s="228"/>
      <c r="G25" s="228"/>
      <c r="H25" s="366"/>
      <c r="I25" s="366"/>
      <c r="J25" s="228"/>
      <c r="K25" s="228"/>
      <c r="L25" s="372"/>
      <c r="M25" s="372"/>
      <c r="N25" s="228"/>
      <c r="O25" s="228"/>
      <c r="P25" s="228"/>
      <c r="Q25" s="228"/>
      <c r="R25" s="228"/>
    </row>
    <row r="26" spans="1:18" ht="39" customHeight="1" x14ac:dyDescent="0.25">
      <c r="A26" s="248"/>
      <c r="B26" s="232"/>
      <c r="C26" s="229"/>
      <c r="D26" s="10" t="s">
        <v>47</v>
      </c>
      <c r="E26" s="229"/>
      <c r="F26" s="229"/>
      <c r="G26" s="229"/>
      <c r="H26" s="367"/>
      <c r="I26" s="367"/>
      <c r="J26" s="229"/>
      <c r="K26" s="229"/>
      <c r="L26" s="373"/>
      <c r="M26" s="373"/>
      <c r="N26" s="229"/>
      <c r="O26" s="229"/>
      <c r="P26" s="229"/>
      <c r="Q26" s="229"/>
      <c r="R26" s="229"/>
    </row>
    <row r="27" spans="1:18" ht="33.75" customHeight="1" x14ac:dyDescent="0.25">
      <c r="A27" s="19" t="s">
        <v>48</v>
      </c>
      <c r="B27" s="124">
        <f>SUM(B17:B26)</f>
        <v>1</v>
      </c>
      <c r="C27" s="124"/>
      <c r="D27" s="5"/>
      <c r="E27" s="5"/>
      <c r="F27" s="5"/>
      <c r="G27" s="10"/>
      <c r="H27" s="124">
        <f>SUM(H18:H26)</f>
        <v>0.43000000000000005</v>
      </c>
      <c r="I27" s="124">
        <f>SUM(I18:I26)</f>
        <v>0.93333333333333335</v>
      </c>
      <c r="J27" s="5"/>
      <c r="K27" s="5"/>
      <c r="L27" s="20">
        <f>SUM(L18:L26)/3</f>
        <v>0.45444444444444443</v>
      </c>
      <c r="M27" s="20">
        <f>SUM(M18:M26)</f>
        <v>0.49</v>
      </c>
      <c r="N27" s="5"/>
      <c r="O27" s="5"/>
      <c r="P27" s="5"/>
      <c r="Q27" s="5"/>
      <c r="R27" s="5"/>
    </row>
    <row r="28" spans="1:18" ht="29.25" customHeight="1" thickBot="1" x14ac:dyDescent="0.3">
      <c r="A28" s="12"/>
    </row>
    <row r="29" spans="1:18" ht="20.25" customHeight="1" x14ac:dyDescent="0.25">
      <c r="A29" s="12"/>
      <c r="D29" s="255"/>
      <c r="E29" s="256"/>
      <c r="F29" s="374"/>
      <c r="G29" s="375"/>
      <c r="H29" s="376"/>
      <c r="I29" s="21"/>
      <c r="J29" s="21"/>
      <c r="K29" s="21"/>
      <c r="L29" s="21"/>
      <c r="M29" s="21"/>
      <c r="N29" s="21"/>
      <c r="O29" s="21"/>
      <c r="P29" s="21"/>
      <c r="Q29" s="21"/>
      <c r="R29" s="21"/>
    </row>
    <row r="30" spans="1:18" ht="15.75" thickBot="1" x14ac:dyDescent="0.3">
      <c r="A30" s="12"/>
      <c r="D30" s="253" t="s">
        <v>49</v>
      </c>
      <c r="E30" s="254"/>
      <c r="F30" s="127"/>
      <c r="G30" s="254" t="s">
        <v>50</v>
      </c>
      <c r="H30" s="257"/>
      <c r="I30" s="22"/>
      <c r="J30" s="22"/>
      <c r="K30" s="22"/>
      <c r="L30" s="22"/>
      <c r="M30" s="22"/>
      <c r="N30" s="22"/>
      <c r="O30" s="22"/>
      <c r="P30" s="22"/>
      <c r="Q30" s="22"/>
      <c r="R30" s="22"/>
    </row>
    <row r="31" spans="1:18" ht="15.75" thickBot="1" x14ac:dyDescent="0.3">
      <c r="A31" s="12"/>
    </row>
    <row r="32" spans="1:18" ht="15.75" thickBot="1" x14ac:dyDescent="0.3">
      <c r="A32" s="12"/>
      <c r="B32" s="377" t="s">
        <v>146</v>
      </c>
      <c r="C32" s="358"/>
      <c r="D32" s="358"/>
      <c r="E32" s="358"/>
      <c r="F32" s="358"/>
      <c r="G32" s="358"/>
      <c r="H32" s="359"/>
      <c r="I32" s="31"/>
      <c r="J32" s="31"/>
      <c r="K32" s="31"/>
      <c r="L32" s="31"/>
      <c r="M32" s="31"/>
      <c r="N32" s="31"/>
      <c r="O32" s="31"/>
      <c r="P32" s="31"/>
      <c r="Q32" s="31"/>
      <c r="R32" s="31"/>
    </row>
    <row r="33" spans="1:18" ht="42.75" x14ac:dyDescent="0.25">
      <c r="A33" s="12"/>
      <c r="B33" s="13" t="s">
        <v>147</v>
      </c>
      <c r="C33" s="27" t="s">
        <v>148</v>
      </c>
      <c r="D33" s="14" t="s">
        <v>149</v>
      </c>
      <c r="E33" s="14" t="s">
        <v>150</v>
      </c>
      <c r="F33" s="14" t="s">
        <v>151</v>
      </c>
      <c r="G33" s="129" t="s">
        <v>152</v>
      </c>
      <c r="H33" s="129" t="s">
        <v>153</v>
      </c>
      <c r="I33" s="22"/>
      <c r="J33" s="22"/>
      <c r="K33" s="22"/>
      <c r="L33" s="22"/>
      <c r="M33" s="22"/>
      <c r="N33" s="22"/>
      <c r="O33" s="22"/>
      <c r="P33" s="22"/>
      <c r="Q33" s="22"/>
      <c r="R33" s="22"/>
    </row>
    <row r="34" spans="1:18" ht="105" x14ac:dyDescent="0.25">
      <c r="B34" s="23" t="s">
        <v>154</v>
      </c>
      <c r="C34" s="10" t="s">
        <v>155</v>
      </c>
      <c r="D34" s="10" t="s">
        <v>156</v>
      </c>
      <c r="E34" s="15">
        <v>41807</v>
      </c>
      <c r="F34" s="10" t="s">
        <v>157</v>
      </c>
      <c r="H34" s="16"/>
    </row>
    <row r="35" spans="1:18" ht="42.75" x14ac:dyDescent="0.25">
      <c r="B35" s="24" t="s">
        <v>158</v>
      </c>
      <c r="C35" s="28"/>
      <c r="D35" s="5"/>
      <c r="E35" s="5"/>
      <c r="F35" s="5"/>
      <c r="G35" s="5"/>
      <c r="H35" s="16"/>
    </row>
    <row r="36" spans="1:18" x14ac:dyDescent="0.25">
      <c r="B36" s="25" t="s">
        <v>71</v>
      </c>
      <c r="C36" s="29"/>
      <c r="D36" s="5"/>
      <c r="E36" s="5"/>
      <c r="F36" s="5"/>
      <c r="G36" s="5"/>
      <c r="H36" s="16"/>
    </row>
    <row r="37" spans="1:18" x14ac:dyDescent="0.25">
      <c r="B37" s="25" t="s">
        <v>159</v>
      </c>
      <c r="C37" s="29"/>
      <c r="D37" s="5"/>
      <c r="E37" s="5"/>
      <c r="F37" s="5"/>
      <c r="G37" s="5"/>
      <c r="H37" s="16"/>
    </row>
    <row r="38" spans="1:18" ht="15.75" thickBot="1" x14ac:dyDescent="0.3">
      <c r="B38" s="126" t="s">
        <v>160</v>
      </c>
      <c r="C38" s="30"/>
      <c r="D38" s="17"/>
      <c r="E38" s="17"/>
      <c r="F38" s="17"/>
      <c r="G38" s="17"/>
      <c r="H38" s="18"/>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38"/>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26" t="s">
        <v>121</v>
      </c>
      <c r="C2" s="226"/>
      <c r="D2" s="226"/>
      <c r="E2" s="226"/>
      <c r="F2" s="354"/>
      <c r="G2" s="354"/>
      <c r="H2" s="354"/>
      <c r="I2" s="354"/>
      <c r="J2" s="354"/>
      <c r="K2" s="354"/>
      <c r="L2" s="354"/>
      <c r="M2" s="354"/>
      <c r="N2" s="354"/>
      <c r="O2" s="354"/>
      <c r="P2" s="354"/>
      <c r="Q2" s="354"/>
      <c r="R2" s="354"/>
    </row>
    <row r="3" spans="1:18" x14ac:dyDescent="0.25">
      <c r="B3" s="242" t="s">
        <v>1</v>
      </c>
      <c r="C3" s="242"/>
      <c r="D3" s="242"/>
      <c r="E3" s="242"/>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122</v>
      </c>
      <c r="D8" s="6">
        <v>41715</v>
      </c>
      <c r="F8" s="7"/>
    </row>
    <row r="9" spans="1:18" x14ac:dyDescent="0.25">
      <c r="C9" s="236" t="s">
        <v>123</v>
      </c>
      <c r="D9" s="5" t="s">
        <v>124</v>
      </c>
      <c r="G9" s="7"/>
    </row>
    <row r="10" spans="1:18" x14ac:dyDescent="0.25">
      <c r="C10" s="236"/>
      <c r="D10" s="5" t="s">
        <v>13</v>
      </c>
    </row>
    <row r="11" spans="1:18" x14ac:dyDescent="0.25">
      <c r="C11" s="2" t="s">
        <v>125</v>
      </c>
      <c r="D11" s="5" t="s">
        <v>161</v>
      </c>
    </row>
    <row r="12" spans="1:18" x14ac:dyDescent="0.25">
      <c r="C12" s="2"/>
      <c r="D12" s="5" t="s">
        <v>162</v>
      </c>
    </row>
    <row r="13" spans="1:18" x14ac:dyDescent="0.25">
      <c r="D13" s="26"/>
    </row>
    <row r="14" spans="1:18" ht="15.75" thickBot="1" x14ac:dyDescent="0.3"/>
    <row r="15" spans="1:18" ht="15.75" thickBot="1" x14ac:dyDescent="0.3">
      <c r="A15" s="355" t="s">
        <v>14</v>
      </c>
      <c r="B15" s="356"/>
      <c r="C15" s="356"/>
      <c r="D15" s="356"/>
      <c r="E15" s="356"/>
      <c r="F15" s="356"/>
      <c r="G15" s="356"/>
      <c r="H15" s="357" t="s">
        <v>127</v>
      </c>
      <c r="I15" s="358"/>
      <c r="J15" s="358"/>
      <c r="K15" s="358"/>
      <c r="L15" s="358"/>
      <c r="M15" s="358"/>
      <c r="N15" s="358"/>
      <c r="O15" s="358"/>
      <c r="P15" s="358"/>
      <c r="Q15" s="358"/>
      <c r="R15" s="359"/>
    </row>
    <row r="16" spans="1:18" ht="28.5" customHeight="1" x14ac:dyDescent="0.25">
      <c r="A16" s="125" t="s">
        <v>17</v>
      </c>
      <c r="B16" s="125" t="s">
        <v>18</v>
      </c>
      <c r="C16" s="129" t="s">
        <v>19</v>
      </c>
      <c r="D16" s="125" t="s">
        <v>20</v>
      </c>
      <c r="E16" s="125" t="s">
        <v>128</v>
      </c>
      <c r="F16" s="125" t="s">
        <v>22</v>
      </c>
      <c r="G16" s="32" t="s">
        <v>23</v>
      </c>
      <c r="H16" s="349" t="s">
        <v>129</v>
      </c>
      <c r="I16" s="350"/>
      <c r="J16" s="350"/>
      <c r="K16" s="351"/>
      <c r="L16" s="125" t="s">
        <v>130</v>
      </c>
      <c r="M16" s="352" t="s">
        <v>131</v>
      </c>
      <c r="N16" s="247" t="s">
        <v>132</v>
      </c>
      <c r="O16" s="349" t="s">
        <v>133</v>
      </c>
      <c r="P16" s="351"/>
      <c r="Q16" s="349" t="s">
        <v>16</v>
      </c>
      <c r="R16" s="351"/>
    </row>
    <row r="17" spans="1:18" ht="30" customHeight="1" x14ac:dyDescent="0.25">
      <c r="A17" s="240" t="s">
        <v>26</v>
      </c>
      <c r="B17" s="241">
        <v>0.3</v>
      </c>
      <c r="C17" s="227" t="s">
        <v>27</v>
      </c>
      <c r="D17" s="9" t="s">
        <v>28</v>
      </c>
      <c r="E17" s="227">
        <v>4</v>
      </c>
      <c r="F17" s="227" t="s">
        <v>29</v>
      </c>
      <c r="G17" s="233" t="s">
        <v>30</v>
      </c>
      <c r="H17" s="123" t="s">
        <v>134</v>
      </c>
      <c r="I17" s="123" t="s">
        <v>135</v>
      </c>
      <c r="J17" s="123" t="s">
        <v>136</v>
      </c>
      <c r="K17" s="123" t="s">
        <v>137</v>
      </c>
      <c r="L17" s="8" t="s">
        <v>138</v>
      </c>
      <c r="M17" s="353"/>
      <c r="N17" s="248"/>
      <c r="O17" s="19" t="s">
        <v>139</v>
      </c>
      <c r="P17" s="19" t="s">
        <v>116</v>
      </c>
      <c r="Q17" s="19" t="s">
        <v>24</v>
      </c>
      <c r="R17" s="19" t="s">
        <v>25</v>
      </c>
    </row>
    <row r="18" spans="1:18" ht="45" customHeight="1" x14ac:dyDescent="0.25">
      <c r="A18" s="240"/>
      <c r="B18" s="240"/>
      <c r="C18" s="228"/>
      <c r="D18" s="10" t="s">
        <v>31</v>
      </c>
      <c r="E18" s="228"/>
      <c r="F18" s="228"/>
      <c r="G18" s="233"/>
      <c r="H18" s="363">
        <f>1/E17</f>
        <v>0.25</v>
      </c>
      <c r="I18" s="363">
        <f>+'Seguimiento 2'!I18:I20</f>
        <v>0.25</v>
      </c>
      <c r="J18" s="363">
        <f>2/E17</f>
        <v>0.5</v>
      </c>
      <c r="K18" s="363"/>
      <c r="L18" s="360">
        <f>+H18+I18+J18</f>
        <v>1</v>
      </c>
      <c r="M18" s="360">
        <f>4*B17/E17</f>
        <v>0.3</v>
      </c>
      <c r="N18" s="368" t="s">
        <v>140</v>
      </c>
      <c r="O18" s="368" t="s">
        <v>141</v>
      </c>
      <c r="P18" s="227" t="s">
        <v>142</v>
      </c>
      <c r="Q18" s="368" t="s">
        <v>143</v>
      </c>
      <c r="R18" s="227"/>
    </row>
    <row r="19" spans="1:18" ht="35.25" customHeight="1" x14ac:dyDescent="0.25">
      <c r="A19" s="240"/>
      <c r="B19" s="240"/>
      <c r="C19" s="228"/>
      <c r="D19" s="10" t="s">
        <v>32</v>
      </c>
      <c r="E19" s="228"/>
      <c r="F19" s="228"/>
      <c r="G19" s="233"/>
      <c r="H19" s="366"/>
      <c r="I19" s="366"/>
      <c r="J19" s="366"/>
      <c r="K19" s="366"/>
      <c r="L19" s="361"/>
      <c r="M19" s="361"/>
      <c r="N19" s="369"/>
      <c r="O19" s="369"/>
      <c r="P19" s="228"/>
      <c r="Q19" s="369"/>
      <c r="R19" s="228"/>
    </row>
    <row r="20" spans="1:18" ht="39.75" customHeight="1" x14ac:dyDescent="0.25">
      <c r="A20" s="240"/>
      <c r="B20" s="240"/>
      <c r="C20" s="229"/>
      <c r="D20" s="10" t="s">
        <v>33</v>
      </c>
      <c r="E20" s="229"/>
      <c r="F20" s="229"/>
      <c r="G20" s="233"/>
      <c r="H20" s="367"/>
      <c r="I20" s="367"/>
      <c r="J20" s="367"/>
      <c r="K20" s="367"/>
      <c r="L20" s="362"/>
      <c r="M20" s="362"/>
      <c r="N20" s="370"/>
      <c r="O20" s="370"/>
      <c r="P20" s="229"/>
      <c r="Q20" s="370"/>
      <c r="R20" s="229"/>
    </row>
    <row r="21" spans="1:18" ht="56.25" customHeight="1" x14ac:dyDescent="0.25">
      <c r="A21" s="246" t="s">
        <v>34</v>
      </c>
      <c r="B21" s="230">
        <v>0.4</v>
      </c>
      <c r="C21" s="227" t="s">
        <v>35</v>
      </c>
      <c r="D21" s="10" t="s">
        <v>144</v>
      </c>
      <c r="E21" s="227">
        <v>20</v>
      </c>
      <c r="F21" s="227" t="s">
        <v>37</v>
      </c>
      <c r="G21" s="227" t="s">
        <v>145</v>
      </c>
      <c r="H21" s="363">
        <f>7/25</f>
        <v>0.28000000000000003</v>
      </c>
      <c r="I21" s="371">
        <f>+'Seguimiento 2'!I21:I23</f>
        <v>0.35</v>
      </c>
      <c r="J21" s="363">
        <f>5/E21</f>
        <v>0.25</v>
      </c>
      <c r="K21" s="227"/>
      <c r="L21" s="371">
        <f>+H21+I21+J21+K21</f>
        <v>0.88</v>
      </c>
      <c r="M21" s="371">
        <f>+L21*B21</f>
        <v>0.35200000000000004</v>
      </c>
      <c r="N21" s="227"/>
      <c r="O21" s="227"/>
      <c r="P21" s="227"/>
      <c r="Q21" s="227"/>
      <c r="R21" s="227"/>
    </row>
    <row r="22" spans="1:18" ht="47.25" customHeight="1" x14ac:dyDescent="0.25">
      <c r="A22" s="247"/>
      <c r="B22" s="231"/>
      <c r="C22" s="228"/>
      <c r="D22" s="10" t="s">
        <v>39</v>
      </c>
      <c r="E22" s="228"/>
      <c r="F22" s="228"/>
      <c r="G22" s="228"/>
      <c r="H22" s="366"/>
      <c r="I22" s="228"/>
      <c r="J22" s="366"/>
      <c r="K22" s="228"/>
      <c r="L22" s="372"/>
      <c r="M22" s="372"/>
      <c r="N22" s="228"/>
      <c r="O22" s="228"/>
      <c r="P22" s="228"/>
      <c r="Q22" s="228"/>
      <c r="R22" s="228"/>
    </row>
    <row r="23" spans="1:18" ht="57" customHeight="1" x14ac:dyDescent="0.25">
      <c r="A23" s="248"/>
      <c r="B23" s="232"/>
      <c r="C23" s="229"/>
      <c r="D23" s="10" t="s">
        <v>41</v>
      </c>
      <c r="E23" s="228"/>
      <c r="F23" s="229"/>
      <c r="G23" s="229"/>
      <c r="H23" s="367"/>
      <c r="I23" s="229"/>
      <c r="J23" s="367"/>
      <c r="K23" s="229"/>
      <c r="L23" s="373"/>
      <c r="M23" s="373"/>
      <c r="N23" s="229"/>
      <c r="O23" s="229"/>
      <c r="P23" s="229"/>
      <c r="Q23" s="229"/>
      <c r="R23" s="229"/>
    </row>
    <row r="24" spans="1:18" ht="55.5" customHeight="1" x14ac:dyDescent="0.25">
      <c r="A24" s="246" t="s">
        <v>43</v>
      </c>
      <c r="B24" s="230">
        <v>0.3</v>
      </c>
      <c r="C24" s="227" t="s">
        <v>44</v>
      </c>
      <c r="D24" s="10" t="s">
        <v>45</v>
      </c>
      <c r="E24" s="227">
        <v>15</v>
      </c>
      <c r="F24" s="227" t="s">
        <v>29</v>
      </c>
      <c r="G24" s="227" t="s">
        <v>42</v>
      </c>
      <c r="H24" s="363">
        <f>3/30</f>
        <v>0.1</v>
      </c>
      <c r="I24" s="371">
        <f>+'Seguimiento 2'!I24:I26</f>
        <v>0.33333333333333331</v>
      </c>
      <c r="J24" s="363">
        <f>6/E24</f>
        <v>0.4</v>
      </c>
      <c r="K24" s="227"/>
      <c r="L24" s="371">
        <f>+H24+I24+J24+K24</f>
        <v>0.83333333333333337</v>
      </c>
      <c r="M24" s="371">
        <f>14*B24/E24</f>
        <v>0.28000000000000003</v>
      </c>
      <c r="N24" s="227"/>
      <c r="O24" s="227"/>
      <c r="P24" s="227"/>
      <c r="Q24" s="227"/>
      <c r="R24" s="227"/>
    </row>
    <row r="25" spans="1:18" ht="39.75" customHeight="1" x14ac:dyDescent="0.25">
      <c r="A25" s="247"/>
      <c r="B25" s="231"/>
      <c r="C25" s="228"/>
      <c r="D25" s="10" t="s">
        <v>46</v>
      </c>
      <c r="E25" s="228"/>
      <c r="F25" s="228"/>
      <c r="G25" s="228"/>
      <c r="H25" s="366"/>
      <c r="I25" s="228"/>
      <c r="J25" s="366"/>
      <c r="K25" s="228"/>
      <c r="L25" s="372"/>
      <c r="M25" s="372"/>
      <c r="N25" s="228"/>
      <c r="O25" s="228"/>
      <c r="P25" s="228"/>
      <c r="Q25" s="228"/>
      <c r="R25" s="228"/>
    </row>
    <row r="26" spans="1:18" ht="39" customHeight="1" x14ac:dyDescent="0.25">
      <c r="A26" s="248"/>
      <c r="B26" s="232"/>
      <c r="C26" s="229"/>
      <c r="D26" s="10" t="s">
        <v>47</v>
      </c>
      <c r="E26" s="229"/>
      <c r="F26" s="229"/>
      <c r="G26" s="229"/>
      <c r="H26" s="367"/>
      <c r="I26" s="229"/>
      <c r="J26" s="367"/>
      <c r="K26" s="229"/>
      <c r="L26" s="373"/>
      <c r="M26" s="373"/>
      <c r="N26" s="229"/>
      <c r="O26" s="229"/>
      <c r="P26" s="229"/>
      <c r="Q26" s="229"/>
      <c r="R26" s="229"/>
    </row>
    <row r="27" spans="1:18" ht="33.75" customHeight="1" x14ac:dyDescent="0.25">
      <c r="A27" s="19" t="s">
        <v>48</v>
      </c>
      <c r="B27" s="124">
        <f>SUM(B17:B26)</f>
        <v>1</v>
      </c>
      <c r="C27" s="124"/>
      <c r="D27" s="5"/>
      <c r="E27" s="5"/>
      <c r="F27" s="5"/>
      <c r="G27" s="10"/>
      <c r="H27" s="124">
        <f>SUM(H18:H26)</f>
        <v>0.63</v>
      </c>
      <c r="I27" s="124">
        <f>SUM(I18:I26)</f>
        <v>0.93333333333333335</v>
      </c>
      <c r="J27" s="124">
        <f>SUM(J18:J26)</f>
        <v>1.1499999999999999</v>
      </c>
      <c r="K27" s="5"/>
      <c r="L27" s="20">
        <f>SUM(L18:L26)/3</f>
        <v>0.9044444444444445</v>
      </c>
      <c r="M27" s="20">
        <f>SUM(M18:M26)</f>
        <v>0.93200000000000005</v>
      </c>
      <c r="N27" s="5"/>
      <c r="O27" s="5"/>
      <c r="P27" s="5"/>
      <c r="Q27" s="5"/>
      <c r="R27" s="5"/>
    </row>
    <row r="28" spans="1:18" ht="29.25" customHeight="1" thickBot="1" x14ac:dyDescent="0.3">
      <c r="A28" s="12"/>
    </row>
    <row r="29" spans="1:18" ht="20.25" customHeight="1" x14ac:dyDescent="0.25">
      <c r="A29" s="12"/>
      <c r="D29" s="255"/>
      <c r="E29" s="256"/>
      <c r="F29" s="374"/>
      <c r="G29" s="375"/>
      <c r="H29" s="376"/>
      <c r="I29" s="21"/>
      <c r="J29" s="21"/>
      <c r="K29" s="21"/>
      <c r="L29" s="21"/>
      <c r="M29" s="21"/>
      <c r="N29" s="21"/>
      <c r="O29" s="21"/>
      <c r="P29" s="21"/>
      <c r="Q29" s="21"/>
      <c r="R29" s="21"/>
    </row>
    <row r="30" spans="1:18" ht="15.75" thickBot="1" x14ac:dyDescent="0.3">
      <c r="A30" s="12"/>
      <c r="D30" s="253" t="s">
        <v>49</v>
      </c>
      <c r="E30" s="254"/>
      <c r="F30" s="127"/>
      <c r="G30" s="254" t="s">
        <v>50</v>
      </c>
      <c r="H30" s="257"/>
      <c r="I30" s="22"/>
      <c r="J30" s="22"/>
      <c r="K30" s="22"/>
      <c r="L30" s="22"/>
      <c r="M30" s="22"/>
      <c r="N30" s="22"/>
      <c r="O30" s="22"/>
      <c r="P30" s="22"/>
      <c r="Q30" s="22"/>
      <c r="R30" s="22"/>
    </row>
    <row r="31" spans="1:18" ht="15.75" thickBot="1" x14ac:dyDescent="0.3">
      <c r="A31" s="12"/>
    </row>
    <row r="32" spans="1:18" ht="15.75" thickBot="1" x14ac:dyDescent="0.3">
      <c r="A32" s="12"/>
      <c r="B32" s="377" t="s">
        <v>146</v>
      </c>
      <c r="C32" s="358"/>
      <c r="D32" s="358"/>
      <c r="E32" s="358"/>
      <c r="F32" s="358"/>
      <c r="G32" s="358"/>
      <c r="H32" s="359"/>
      <c r="I32" s="31"/>
      <c r="J32" s="31"/>
      <c r="K32" s="31"/>
      <c r="L32" s="31"/>
      <c r="M32" s="31"/>
      <c r="N32" s="31"/>
      <c r="O32" s="31"/>
      <c r="P32" s="31"/>
      <c r="Q32" s="31"/>
      <c r="R32" s="31"/>
    </row>
    <row r="33" spans="1:18" ht="42.75" x14ac:dyDescent="0.25">
      <c r="A33" s="12"/>
      <c r="B33" s="13" t="s">
        <v>147</v>
      </c>
      <c r="C33" s="27" t="s">
        <v>148</v>
      </c>
      <c r="D33" s="14" t="s">
        <v>149</v>
      </c>
      <c r="E33" s="14" t="s">
        <v>150</v>
      </c>
      <c r="F33" s="14" t="s">
        <v>151</v>
      </c>
      <c r="G33" s="129" t="s">
        <v>152</v>
      </c>
      <c r="H33" s="129" t="s">
        <v>153</v>
      </c>
      <c r="I33" s="22"/>
      <c r="J33" s="22"/>
      <c r="K33" s="22"/>
      <c r="L33" s="22"/>
      <c r="M33" s="22"/>
      <c r="N33" s="22"/>
      <c r="O33" s="22"/>
      <c r="P33" s="22"/>
      <c r="Q33" s="22"/>
      <c r="R33" s="22"/>
    </row>
    <row r="34" spans="1:18" ht="105" x14ac:dyDescent="0.25">
      <c r="B34" s="23" t="s">
        <v>154</v>
      </c>
      <c r="C34" s="10" t="s">
        <v>155</v>
      </c>
      <c r="D34" s="10" t="s">
        <v>156</v>
      </c>
      <c r="E34" s="15">
        <v>41807</v>
      </c>
      <c r="F34" s="10" t="s">
        <v>157</v>
      </c>
      <c r="H34" s="16"/>
    </row>
    <row r="35" spans="1:18" ht="42.75" x14ac:dyDescent="0.25">
      <c r="B35" s="24" t="s">
        <v>158</v>
      </c>
      <c r="C35" s="28"/>
      <c r="D35" s="5"/>
      <c r="E35" s="5"/>
      <c r="F35" s="5"/>
      <c r="G35" s="5"/>
      <c r="H35" s="16"/>
    </row>
    <row r="36" spans="1:18" x14ac:dyDescent="0.25">
      <c r="B36" s="25" t="s">
        <v>71</v>
      </c>
      <c r="C36" s="29"/>
      <c r="D36" s="5"/>
      <c r="E36" s="5"/>
      <c r="F36" s="5"/>
      <c r="G36" s="5"/>
      <c r="H36" s="16"/>
    </row>
    <row r="37" spans="1:18" x14ac:dyDescent="0.25">
      <c r="B37" s="25" t="s">
        <v>159</v>
      </c>
      <c r="C37" s="29"/>
      <c r="D37" s="5"/>
      <c r="E37" s="5"/>
      <c r="F37" s="5"/>
      <c r="G37" s="5"/>
      <c r="H37" s="16"/>
    </row>
    <row r="38" spans="1:18" ht="15.75" thickBot="1" x14ac:dyDescent="0.3">
      <c r="B38" s="126" t="s">
        <v>160</v>
      </c>
      <c r="C38" s="30"/>
      <c r="D38" s="17"/>
      <c r="E38" s="17"/>
      <c r="F38" s="17"/>
      <c r="G38" s="17"/>
      <c r="H38" s="18"/>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38"/>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8" x14ac:dyDescent="0.25">
      <c r="B2" s="226" t="s">
        <v>121</v>
      </c>
      <c r="C2" s="226"/>
      <c r="D2" s="226"/>
      <c r="E2" s="226"/>
      <c r="F2" s="354"/>
      <c r="G2" s="354"/>
      <c r="H2" s="354"/>
      <c r="I2" s="354"/>
      <c r="J2" s="354"/>
      <c r="K2" s="354"/>
      <c r="L2" s="354"/>
      <c r="M2" s="354"/>
      <c r="N2" s="354"/>
      <c r="O2" s="354"/>
      <c r="P2" s="354"/>
      <c r="Q2" s="354"/>
      <c r="R2" s="354"/>
    </row>
    <row r="3" spans="1:18" x14ac:dyDescent="0.25">
      <c r="B3" s="242" t="s">
        <v>1</v>
      </c>
      <c r="C3" s="242"/>
      <c r="D3" s="242"/>
      <c r="E3" s="242"/>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122</v>
      </c>
      <c r="D8" s="6">
        <v>41715</v>
      </c>
      <c r="F8" s="7"/>
    </row>
    <row r="9" spans="1:18" x14ac:dyDescent="0.25">
      <c r="C9" s="236" t="s">
        <v>123</v>
      </c>
      <c r="D9" s="5" t="s">
        <v>124</v>
      </c>
      <c r="G9" s="7"/>
    </row>
    <row r="10" spans="1:18" x14ac:dyDescent="0.25">
      <c r="C10" s="236"/>
      <c r="D10" s="5" t="s">
        <v>13</v>
      </c>
    </row>
    <row r="11" spans="1:18" x14ac:dyDescent="0.25">
      <c r="C11" s="2" t="s">
        <v>125</v>
      </c>
      <c r="D11" s="5" t="s">
        <v>163</v>
      </c>
    </row>
    <row r="12" spans="1:18" x14ac:dyDescent="0.25">
      <c r="C12" s="2"/>
      <c r="D12" s="5" t="s">
        <v>13</v>
      </c>
    </row>
    <row r="13" spans="1:18" x14ac:dyDescent="0.25">
      <c r="D13" s="26"/>
    </row>
    <row r="14" spans="1:18" ht="15.75" thickBot="1" x14ac:dyDescent="0.3"/>
    <row r="15" spans="1:18" ht="15.75" thickBot="1" x14ac:dyDescent="0.3">
      <c r="A15" s="355" t="s">
        <v>14</v>
      </c>
      <c r="B15" s="356"/>
      <c r="C15" s="356"/>
      <c r="D15" s="356"/>
      <c r="E15" s="356"/>
      <c r="F15" s="356"/>
      <c r="G15" s="356"/>
      <c r="H15" s="357" t="s">
        <v>127</v>
      </c>
      <c r="I15" s="358"/>
      <c r="J15" s="358"/>
      <c r="K15" s="358"/>
      <c r="L15" s="358"/>
      <c r="M15" s="358"/>
      <c r="N15" s="358"/>
      <c r="O15" s="358"/>
      <c r="P15" s="358"/>
      <c r="Q15" s="358"/>
      <c r="R15" s="359"/>
    </row>
    <row r="16" spans="1:18" ht="28.5" customHeight="1" x14ac:dyDescent="0.25">
      <c r="A16" s="125" t="s">
        <v>17</v>
      </c>
      <c r="B16" s="125" t="s">
        <v>18</v>
      </c>
      <c r="C16" s="129" t="s">
        <v>19</v>
      </c>
      <c r="D16" s="125" t="s">
        <v>20</v>
      </c>
      <c r="E16" s="125" t="s">
        <v>128</v>
      </c>
      <c r="F16" s="125" t="s">
        <v>22</v>
      </c>
      <c r="G16" s="32" t="s">
        <v>23</v>
      </c>
      <c r="H16" s="349" t="s">
        <v>129</v>
      </c>
      <c r="I16" s="350"/>
      <c r="J16" s="350"/>
      <c r="K16" s="351"/>
      <c r="L16" s="125" t="s">
        <v>130</v>
      </c>
      <c r="M16" s="352" t="s">
        <v>131</v>
      </c>
      <c r="N16" s="247" t="s">
        <v>132</v>
      </c>
      <c r="O16" s="349" t="s">
        <v>133</v>
      </c>
      <c r="P16" s="351"/>
      <c r="Q16" s="349" t="s">
        <v>16</v>
      </c>
      <c r="R16" s="351"/>
    </row>
    <row r="17" spans="1:18" ht="30" customHeight="1" x14ac:dyDescent="0.25">
      <c r="A17" s="240" t="s">
        <v>26</v>
      </c>
      <c r="B17" s="241">
        <v>0.3</v>
      </c>
      <c r="C17" s="227" t="s">
        <v>27</v>
      </c>
      <c r="D17" s="9" t="s">
        <v>28</v>
      </c>
      <c r="E17" s="227">
        <v>4</v>
      </c>
      <c r="F17" s="227" t="s">
        <v>29</v>
      </c>
      <c r="G17" s="233" t="s">
        <v>30</v>
      </c>
      <c r="H17" s="123" t="s">
        <v>134</v>
      </c>
      <c r="I17" s="123" t="s">
        <v>135</v>
      </c>
      <c r="J17" s="123" t="s">
        <v>136</v>
      </c>
      <c r="K17" s="123" t="s">
        <v>137</v>
      </c>
      <c r="L17" s="8" t="s">
        <v>138</v>
      </c>
      <c r="M17" s="353"/>
      <c r="N17" s="248"/>
      <c r="O17" s="19" t="s">
        <v>139</v>
      </c>
      <c r="P17" s="19" t="s">
        <v>116</v>
      </c>
      <c r="Q17" s="19" t="s">
        <v>24</v>
      </c>
      <c r="R17" s="19" t="s">
        <v>25</v>
      </c>
    </row>
    <row r="18" spans="1:18" ht="45" customHeight="1" x14ac:dyDescent="0.25">
      <c r="A18" s="240"/>
      <c r="B18" s="240"/>
      <c r="C18" s="228"/>
      <c r="D18" s="10" t="s">
        <v>31</v>
      </c>
      <c r="E18" s="228"/>
      <c r="F18" s="228"/>
      <c r="G18" s="233"/>
      <c r="H18" s="363">
        <f>1/E17</f>
        <v>0.25</v>
      </c>
      <c r="I18" s="363">
        <f>+'Seguimiento 2'!I18:I20</f>
        <v>0.25</v>
      </c>
      <c r="J18" s="363">
        <f>+'Seguimiento 3'!J18:J20</f>
        <v>0.5</v>
      </c>
      <c r="K18" s="363">
        <v>0</v>
      </c>
      <c r="L18" s="360">
        <f>+H18+I18+J18+K18</f>
        <v>1</v>
      </c>
      <c r="M18" s="360">
        <f>4*B17/E17</f>
        <v>0.3</v>
      </c>
      <c r="N18" s="368" t="s">
        <v>140</v>
      </c>
      <c r="O18" s="368" t="s">
        <v>141</v>
      </c>
      <c r="P18" s="227" t="s">
        <v>142</v>
      </c>
      <c r="Q18" s="368" t="s">
        <v>143</v>
      </c>
      <c r="R18" s="227"/>
    </row>
    <row r="19" spans="1:18" ht="35.25" customHeight="1" x14ac:dyDescent="0.25">
      <c r="A19" s="240"/>
      <c r="B19" s="240"/>
      <c r="C19" s="228"/>
      <c r="D19" s="10" t="s">
        <v>32</v>
      </c>
      <c r="E19" s="228"/>
      <c r="F19" s="228"/>
      <c r="G19" s="233"/>
      <c r="H19" s="366"/>
      <c r="I19" s="366"/>
      <c r="J19" s="366"/>
      <c r="K19" s="366"/>
      <c r="L19" s="361"/>
      <c r="M19" s="361"/>
      <c r="N19" s="369"/>
      <c r="O19" s="369"/>
      <c r="P19" s="228"/>
      <c r="Q19" s="369"/>
      <c r="R19" s="228"/>
    </row>
    <row r="20" spans="1:18" ht="39.75" customHeight="1" x14ac:dyDescent="0.25">
      <c r="A20" s="240"/>
      <c r="B20" s="240"/>
      <c r="C20" s="229"/>
      <c r="D20" s="10" t="s">
        <v>33</v>
      </c>
      <c r="E20" s="229"/>
      <c r="F20" s="229"/>
      <c r="G20" s="233"/>
      <c r="H20" s="367"/>
      <c r="I20" s="367"/>
      <c r="J20" s="367"/>
      <c r="K20" s="367"/>
      <c r="L20" s="362"/>
      <c r="M20" s="362"/>
      <c r="N20" s="370"/>
      <c r="O20" s="370"/>
      <c r="P20" s="229"/>
      <c r="Q20" s="370"/>
      <c r="R20" s="229"/>
    </row>
    <row r="21" spans="1:18" ht="56.25" customHeight="1" x14ac:dyDescent="0.25">
      <c r="A21" s="246" t="s">
        <v>34</v>
      </c>
      <c r="B21" s="230">
        <v>0.4</v>
      </c>
      <c r="C21" s="227" t="s">
        <v>35</v>
      </c>
      <c r="D21" s="10" t="s">
        <v>144</v>
      </c>
      <c r="E21" s="227">
        <v>20</v>
      </c>
      <c r="F21" s="227" t="s">
        <v>37</v>
      </c>
      <c r="G21" s="227" t="s">
        <v>145</v>
      </c>
      <c r="H21" s="363">
        <f>7/25</f>
        <v>0.28000000000000003</v>
      </c>
      <c r="I21" s="371">
        <f>+'Seguimiento 2'!I21:I23</f>
        <v>0.35</v>
      </c>
      <c r="J21" s="371">
        <f>+'Seguimiento 3'!J21:J23</f>
        <v>0.25</v>
      </c>
      <c r="K21" s="363">
        <f>8/E21</f>
        <v>0.4</v>
      </c>
      <c r="L21" s="371">
        <f>+H21+I21+J21+K21</f>
        <v>1.28</v>
      </c>
      <c r="M21" s="371">
        <f>22*B21/E21</f>
        <v>0.44000000000000006</v>
      </c>
      <c r="N21" s="227"/>
      <c r="O21" s="227"/>
      <c r="P21" s="227"/>
      <c r="Q21" s="227"/>
      <c r="R21" s="250"/>
    </row>
    <row r="22" spans="1:18" ht="47.25" customHeight="1" x14ac:dyDescent="0.25">
      <c r="A22" s="247"/>
      <c r="B22" s="231"/>
      <c r="C22" s="228"/>
      <c r="D22" s="10" t="s">
        <v>39</v>
      </c>
      <c r="E22" s="228"/>
      <c r="F22" s="228"/>
      <c r="G22" s="228"/>
      <c r="H22" s="366"/>
      <c r="I22" s="228"/>
      <c r="J22" s="228"/>
      <c r="K22" s="366"/>
      <c r="L22" s="372"/>
      <c r="M22" s="372"/>
      <c r="N22" s="228"/>
      <c r="O22" s="228"/>
      <c r="P22" s="228"/>
      <c r="Q22" s="228"/>
      <c r="R22" s="251"/>
    </row>
    <row r="23" spans="1:18" ht="57" customHeight="1" x14ac:dyDescent="0.25">
      <c r="A23" s="248"/>
      <c r="B23" s="232"/>
      <c r="C23" s="229"/>
      <c r="D23" s="10" t="s">
        <v>41</v>
      </c>
      <c r="E23" s="228"/>
      <c r="F23" s="229"/>
      <c r="G23" s="229"/>
      <c r="H23" s="367"/>
      <c r="I23" s="229"/>
      <c r="J23" s="229"/>
      <c r="K23" s="367"/>
      <c r="L23" s="373"/>
      <c r="M23" s="373"/>
      <c r="N23" s="229"/>
      <c r="O23" s="229"/>
      <c r="P23" s="229"/>
      <c r="Q23" s="229"/>
      <c r="R23" s="252"/>
    </row>
    <row r="24" spans="1:18" ht="55.5" customHeight="1" x14ac:dyDescent="0.25">
      <c r="A24" s="246" t="s">
        <v>43</v>
      </c>
      <c r="B24" s="230">
        <v>0.3</v>
      </c>
      <c r="C24" s="227" t="s">
        <v>44</v>
      </c>
      <c r="D24" s="10" t="s">
        <v>45</v>
      </c>
      <c r="E24" s="227">
        <v>15</v>
      </c>
      <c r="F24" s="227" t="s">
        <v>29</v>
      </c>
      <c r="G24" s="227" t="s">
        <v>42</v>
      </c>
      <c r="H24" s="363">
        <f>3/30</f>
        <v>0.1</v>
      </c>
      <c r="I24" s="371">
        <f>+'Seguimiento 2'!I24:I26</f>
        <v>0.33333333333333331</v>
      </c>
      <c r="J24" s="371">
        <f>+'Seguimiento 3'!J24:J26</f>
        <v>0.4</v>
      </c>
      <c r="K24" s="363">
        <f>1/E24</f>
        <v>6.6666666666666666E-2</v>
      </c>
      <c r="L24" s="371">
        <f>+H24+I24+J24+K24</f>
        <v>0.9</v>
      </c>
      <c r="M24" s="371">
        <f>15*B24/E24</f>
        <v>0.3</v>
      </c>
      <c r="N24" s="227"/>
      <c r="O24" s="227"/>
      <c r="P24" s="227"/>
      <c r="Q24" s="227"/>
      <c r="R24" s="227"/>
    </row>
    <row r="25" spans="1:18" ht="39.75" customHeight="1" x14ac:dyDescent="0.25">
      <c r="A25" s="247"/>
      <c r="B25" s="231"/>
      <c r="C25" s="228"/>
      <c r="D25" s="10" t="s">
        <v>46</v>
      </c>
      <c r="E25" s="228"/>
      <c r="F25" s="228"/>
      <c r="G25" s="228"/>
      <c r="H25" s="366"/>
      <c r="I25" s="228"/>
      <c r="J25" s="228"/>
      <c r="K25" s="366"/>
      <c r="L25" s="372"/>
      <c r="M25" s="372"/>
      <c r="N25" s="228"/>
      <c r="O25" s="228"/>
      <c r="P25" s="228"/>
      <c r="Q25" s="228"/>
      <c r="R25" s="228"/>
    </row>
    <row r="26" spans="1:18" ht="39" customHeight="1" x14ac:dyDescent="0.25">
      <c r="A26" s="248"/>
      <c r="B26" s="232"/>
      <c r="C26" s="229"/>
      <c r="D26" s="10" t="s">
        <v>47</v>
      </c>
      <c r="E26" s="229"/>
      <c r="F26" s="229"/>
      <c r="G26" s="229"/>
      <c r="H26" s="367"/>
      <c r="I26" s="229"/>
      <c r="J26" s="229"/>
      <c r="K26" s="367"/>
      <c r="L26" s="373"/>
      <c r="M26" s="373"/>
      <c r="N26" s="229"/>
      <c r="O26" s="229"/>
      <c r="P26" s="229"/>
      <c r="Q26" s="229"/>
      <c r="R26" s="229"/>
    </row>
    <row r="27" spans="1:18" ht="33.75" customHeight="1" x14ac:dyDescent="0.25">
      <c r="A27" s="19" t="s">
        <v>48</v>
      </c>
      <c r="B27" s="124">
        <f>SUM(B17:B26)</f>
        <v>1</v>
      </c>
      <c r="C27" s="124"/>
      <c r="D27" s="5"/>
      <c r="E27" s="5"/>
      <c r="F27" s="5"/>
      <c r="G27" s="10"/>
      <c r="H27" s="124">
        <f>SUM(H18:H26)</f>
        <v>0.63</v>
      </c>
      <c r="I27" s="124">
        <f>SUM(I18:I26)</f>
        <v>0.93333333333333335</v>
      </c>
      <c r="J27" s="124">
        <f>SUM(J18:J26)</f>
        <v>1.1499999999999999</v>
      </c>
      <c r="K27" s="124">
        <f>SUM(K18:K26)</f>
        <v>0.46666666666666667</v>
      </c>
      <c r="L27" s="20">
        <f>SUM(L18:L26)/3</f>
        <v>1.06</v>
      </c>
      <c r="M27" s="20">
        <f>SUM(M18:M26)</f>
        <v>1.04</v>
      </c>
      <c r="N27" s="5"/>
      <c r="O27" s="5"/>
      <c r="P27" s="5"/>
      <c r="Q27" s="5"/>
      <c r="R27" s="5"/>
    </row>
    <row r="28" spans="1:18" ht="29.25" customHeight="1" thickBot="1" x14ac:dyDescent="0.3">
      <c r="A28" s="12"/>
    </row>
    <row r="29" spans="1:18" ht="20.25" customHeight="1" x14ac:dyDescent="0.25">
      <c r="A29" s="12"/>
      <c r="D29" s="255"/>
      <c r="E29" s="256"/>
      <c r="F29" s="374"/>
      <c r="G29" s="375"/>
      <c r="H29" s="376"/>
      <c r="I29" s="21"/>
      <c r="J29" s="21"/>
      <c r="K29" s="21"/>
      <c r="L29" s="21"/>
      <c r="M29" s="21"/>
      <c r="N29" s="21"/>
      <c r="O29" s="21"/>
      <c r="P29" s="21"/>
      <c r="Q29" s="21"/>
      <c r="R29" s="21"/>
    </row>
    <row r="30" spans="1:18" ht="15.75" thickBot="1" x14ac:dyDescent="0.3">
      <c r="A30" s="12"/>
      <c r="D30" s="253" t="s">
        <v>49</v>
      </c>
      <c r="E30" s="254"/>
      <c r="F30" s="127"/>
      <c r="G30" s="254" t="s">
        <v>50</v>
      </c>
      <c r="H30" s="257"/>
      <c r="I30" s="22"/>
      <c r="J30" s="22"/>
      <c r="K30" s="22"/>
      <c r="L30" s="22"/>
      <c r="M30" s="22"/>
      <c r="N30" s="22"/>
      <c r="O30" s="22"/>
      <c r="P30" s="22"/>
      <c r="Q30" s="22"/>
      <c r="R30" s="22"/>
    </row>
    <row r="31" spans="1:18" ht="15.75" thickBot="1" x14ac:dyDescent="0.3">
      <c r="A31" s="12"/>
    </row>
    <row r="32" spans="1:18" ht="15.75" thickBot="1" x14ac:dyDescent="0.3">
      <c r="A32" s="12"/>
      <c r="B32" s="377" t="s">
        <v>146</v>
      </c>
      <c r="C32" s="358"/>
      <c r="D32" s="358"/>
      <c r="E32" s="358"/>
      <c r="F32" s="358"/>
      <c r="G32" s="358"/>
      <c r="H32" s="359"/>
      <c r="I32" s="31"/>
      <c r="J32" s="31"/>
      <c r="K32" s="31"/>
      <c r="L32" s="31"/>
      <c r="M32" s="31"/>
      <c r="N32" s="31"/>
      <c r="O32" s="31"/>
      <c r="P32" s="31"/>
      <c r="Q32" s="31"/>
      <c r="R32" s="31"/>
    </row>
    <row r="33" spans="1:18" ht="42.75" x14ac:dyDescent="0.25">
      <c r="A33" s="12"/>
      <c r="B33" s="13" t="s">
        <v>147</v>
      </c>
      <c r="C33" s="27" t="s">
        <v>148</v>
      </c>
      <c r="D33" s="14" t="s">
        <v>149</v>
      </c>
      <c r="E33" s="14" t="s">
        <v>150</v>
      </c>
      <c r="F33" s="14" t="s">
        <v>151</v>
      </c>
      <c r="G33" s="129" t="s">
        <v>152</v>
      </c>
      <c r="H33" s="129" t="s">
        <v>153</v>
      </c>
      <c r="I33" s="22"/>
      <c r="J33" s="22"/>
      <c r="K33" s="22"/>
      <c r="L33" s="22"/>
      <c r="M33" s="22"/>
      <c r="N33" s="22"/>
      <c r="O33" s="22"/>
      <c r="P33" s="22"/>
      <c r="Q33" s="22"/>
      <c r="R33" s="22"/>
    </row>
    <row r="34" spans="1:18" ht="105" x14ac:dyDescent="0.25">
      <c r="B34" s="23" t="s">
        <v>154</v>
      </c>
      <c r="C34" s="10" t="s">
        <v>155</v>
      </c>
      <c r="D34" s="10" t="s">
        <v>156</v>
      </c>
      <c r="E34" s="15">
        <v>41807</v>
      </c>
      <c r="F34" s="10" t="s">
        <v>157</v>
      </c>
      <c r="H34" s="16"/>
    </row>
    <row r="35" spans="1:18" ht="42.75" x14ac:dyDescent="0.25">
      <c r="B35" s="24" t="s">
        <v>158</v>
      </c>
      <c r="C35" s="28"/>
      <c r="D35" s="5"/>
      <c r="E35" s="5"/>
      <c r="F35" s="5"/>
      <c r="G35" s="5"/>
      <c r="H35" s="16"/>
    </row>
    <row r="36" spans="1:18" x14ac:dyDescent="0.25">
      <c r="B36" s="25" t="s">
        <v>71</v>
      </c>
      <c r="C36" s="29"/>
      <c r="D36" s="5"/>
      <c r="E36" s="5"/>
      <c r="F36" s="5"/>
      <c r="G36" s="5"/>
      <c r="H36" s="16"/>
    </row>
    <row r="37" spans="1:18" x14ac:dyDescent="0.25">
      <c r="B37" s="25" t="s">
        <v>159</v>
      </c>
      <c r="C37" s="29"/>
      <c r="D37" s="5"/>
      <c r="E37" s="5"/>
      <c r="F37" s="5"/>
      <c r="G37" s="5"/>
      <c r="H37" s="16"/>
    </row>
    <row r="38" spans="1:18" ht="15.75" thickBot="1" x14ac:dyDescent="0.3">
      <c r="B38" s="126" t="s">
        <v>160</v>
      </c>
      <c r="C38" s="30"/>
      <c r="D38" s="17"/>
      <c r="E38" s="17"/>
      <c r="F38" s="17"/>
      <c r="G38" s="17"/>
      <c r="H38" s="18"/>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1"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M17"/>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26" t="s">
        <v>121</v>
      </c>
      <c r="C2" s="226"/>
      <c r="D2" s="226"/>
      <c r="E2" s="226"/>
      <c r="F2" s="354"/>
      <c r="G2" s="354"/>
      <c r="H2" s="354"/>
      <c r="I2" s="354"/>
      <c r="J2" s="354"/>
      <c r="K2" s="354"/>
      <c r="L2" s="354"/>
      <c r="M2" s="354"/>
    </row>
    <row r="3" spans="1:13" ht="15.75" thickBot="1" x14ac:dyDescent="0.3"/>
    <row r="4" spans="1:13" ht="15.75" thickBot="1" x14ac:dyDescent="0.3">
      <c r="A4" s="355" t="s">
        <v>14</v>
      </c>
      <c r="B4" s="356"/>
      <c r="C4" s="356"/>
      <c r="D4" s="356"/>
      <c r="E4" s="356"/>
      <c r="F4" s="356"/>
      <c r="G4" s="356"/>
      <c r="H4" s="357" t="s">
        <v>127</v>
      </c>
      <c r="I4" s="358"/>
      <c r="J4" s="358"/>
      <c r="K4" s="358"/>
      <c r="L4" s="358"/>
      <c r="M4" s="358"/>
    </row>
    <row r="5" spans="1:13" ht="28.5" customHeight="1" x14ac:dyDescent="0.25">
      <c r="A5" s="125" t="s">
        <v>17</v>
      </c>
      <c r="B5" s="125" t="s">
        <v>18</v>
      </c>
      <c r="C5" s="129" t="s">
        <v>19</v>
      </c>
      <c r="D5" s="125" t="s">
        <v>20</v>
      </c>
      <c r="E5" s="125" t="s">
        <v>128</v>
      </c>
      <c r="F5" s="125" t="s">
        <v>22</v>
      </c>
      <c r="G5" s="32" t="s">
        <v>23</v>
      </c>
      <c r="H5" s="349" t="s">
        <v>129</v>
      </c>
      <c r="I5" s="350"/>
      <c r="J5" s="350"/>
      <c r="K5" s="351"/>
      <c r="L5" s="125" t="s">
        <v>130</v>
      </c>
      <c r="M5" s="352" t="s">
        <v>131</v>
      </c>
    </row>
    <row r="6" spans="1:13" ht="30" customHeight="1" x14ac:dyDescent="0.25">
      <c r="A6" s="240" t="s">
        <v>26</v>
      </c>
      <c r="B6" s="241">
        <v>0.3</v>
      </c>
      <c r="C6" s="227" t="s">
        <v>27</v>
      </c>
      <c r="D6" s="9" t="s">
        <v>28</v>
      </c>
      <c r="E6" s="227">
        <v>4</v>
      </c>
      <c r="F6" s="227" t="s">
        <v>29</v>
      </c>
      <c r="G6" s="233" t="s">
        <v>30</v>
      </c>
      <c r="H6" s="123" t="s">
        <v>134</v>
      </c>
      <c r="I6" s="123" t="s">
        <v>135</v>
      </c>
      <c r="J6" s="123" t="s">
        <v>136</v>
      </c>
      <c r="K6" s="123" t="s">
        <v>137</v>
      </c>
      <c r="L6" s="8" t="s">
        <v>138</v>
      </c>
      <c r="M6" s="353"/>
    </row>
    <row r="7" spans="1:13" ht="45" customHeight="1" x14ac:dyDescent="0.25">
      <c r="A7" s="240"/>
      <c r="B7" s="240"/>
      <c r="C7" s="228"/>
      <c r="D7" s="10" t="s">
        <v>31</v>
      </c>
      <c r="E7" s="228"/>
      <c r="F7" s="228"/>
      <c r="G7" s="233"/>
      <c r="H7" s="363">
        <f>1/E6</f>
        <v>0.25</v>
      </c>
      <c r="I7" s="363">
        <v>0.25</v>
      </c>
      <c r="J7" s="363">
        <v>0.5</v>
      </c>
      <c r="K7" s="363">
        <v>0</v>
      </c>
      <c r="L7" s="360">
        <f>+H7+I7+J7+K7</f>
        <v>1</v>
      </c>
      <c r="M7" s="360">
        <f>4*B6/E6</f>
        <v>0.3</v>
      </c>
    </row>
    <row r="8" spans="1:13" ht="35.25" customHeight="1" x14ac:dyDescent="0.25">
      <c r="A8" s="240"/>
      <c r="B8" s="240"/>
      <c r="C8" s="228"/>
      <c r="D8" s="10" t="s">
        <v>32</v>
      </c>
      <c r="E8" s="228"/>
      <c r="F8" s="228"/>
      <c r="G8" s="233"/>
      <c r="H8" s="366"/>
      <c r="I8" s="366"/>
      <c r="J8" s="366"/>
      <c r="K8" s="366"/>
      <c r="L8" s="361"/>
      <c r="M8" s="361"/>
    </row>
    <row r="9" spans="1:13" ht="39.75" customHeight="1" x14ac:dyDescent="0.25">
      <c r="A9" s="240"/>
      <c r="B9" s="240"/>
      <c r="C9" s="229"/>
      <c r="D9" s="10" t="s">
        <v>33</v>
      </c>
      <c r="E9" s="229"/>
      <c r="F9" s="229"/>
      <c r="G9" s="233"/>
      <c r="H9" s="367"/>
      <c r="I9" s="367"/>
      <c r="J9" s="367"/>
      <c r="K9" s="367"/>
      <c r="L9" s="362"/>
      <c r="M9" s="362"/>
    </row>
    <row r="10" spans="1:13" ht="56.25" customHeight="1" x14ac:dyDescent="0.25">
      <c r="A10" s="246" t="s">
        <v>34</v>
      </c>
      <c r="B10" s="230">
        <v>0.4</v>
      </c>
      <c r="C10" s="227" t="s">
        <v>35</v>
      </c>
      <c r="D10" s="10" t="s">
        <v>144</v>
      </c>
      <c r="E10" s="227">
        <v>20</v>
      </c>
      <c r="F10" s="227" t="s">
        <v>37</v>
      </c>
      <c r="G10" s="227" t="s">
        <v>145</v>
      </c>
      <c r="H10" s="363">
        <f>7/25</f>
        <v>0.28000000000000003</v>
      </c>
      <c r="I10" s="371">
        <v>0.35</v>
      </c>
      <c r="J10" s="371">
        <v>0.25</v>
      </c>
      <c r="K10" s="363">
        <f>8/E10</f>
        <v>0.4</v>
      </c>
      <c r="L10" s="371">
        <f>+H10+I10+J10+K10</f>
        <v>1.28</v>
      </c>
      <c r="M10" s="371">
        <f>22*B10/E10</f>
        <v>0.44000000000000006</v>
      </c>
    </row>
    <row r="11" spans="1:13" ht="47.25" customHeight="1" x14ac:dyDescent="0.25">
      <c r="A11" s="247"/>
      <c r="B11" s="231"/>
      <c r="C11" s="228"/>
      <c r="D11" s="10" t="s">
        <v>39</v>
      </c>
      <c r="E11" s="228"/>
      <c r="F11" s="228"/>
      <c r="G11" s="228"/>
      <c r="H11" s="366"/>
      <c r="I11" s="228"/>
      <c r="J11" s="228"/>
      <c r="K11" s="366"/>
      <c r="L11" s="372"/>
      <c r="M11" s="372"/>
    </row>
    <row r="12" spans="1:13" ht="57" customHeight="1" x14ac:dyDescent="0.25">
      <c r="A12" s="248"/>
      <c r="B12" s="232"/>
      <c r="C12" s="229"/>
      <c r="D12" s="10" t="s">
        <v>41</v>
      </c>
      <c r="E12" s="228"/>
      <c r="F12" s="229"/>
      <c r="G12" s="229"/>
      <c r="H12" s="367"/>
      <c r="I12" s="229"/>
      <c r="J12" s="229"/>
      <c r="K12" s="367"/>
      <c r="L12" s="373"/>
      <c r="M12" s="373"/>
    </row>
    <row r="13" spans="1:13" ht="55.5" customHeight="1" x14ac:dyDescent="0.25">
      <c r="A13" s="246" t="s">
        <v>43</v>
      </c>
      <c r="B13" s="230">
        <v>0.3</v>
      </c>
      <c r="C13" s="227" t="s">
        <v>44</v>
      </c>
      <c r="D13" s="10" t="s">
        <v>45</v>
      </c>
      <c r="E13" s="227">
        <v>15</v>
      </c>
      <c r="F13" s="227" t="s">
        <v>29</v>
      </c>
      <c r="G13" s="227" t="s">
        <v>42</v>
      </c>
      <c r="H13" s="363">
        <f>3/30</f>
        <v>0.1</v>
      </c>
      <c r="I13" s="371">
        <v>0.33</v>
      </c>
      <c r="J13" s="371">
        <v>0.4</v>
      </c>
      <c r="K13" s="363">
        <f>1/E13</f>
        <v>6.6666666666666666E-2</v>
      </c>
      <c r="L13" s="371">
        <f>+H13+I13+J13+K13</f>
        <v>0.89666666666666672</v>
      </c>
      <c r="M13" s="371">
        <f>15*B13/E13</f>
        <v>0.3</v>
      </c>
    </row>
    <row r="14" spans="1:13" ht="39.75" customHeight="1" x14ac:dyDescent="0.25">
      <c r="A14" s="247"/>
      <c r="B14" s="231"/>
      <c r="C14" s="228"/>
      <c r="D14" s="10" t="s">
        <v>46</v>
      </c>
      <c r="E14" s="228"/>
      <c r="F14" s="228"/>
      <c r="G14" s="228"/>
      <c r="H14" s="366"/>
      <c r="I14" s="228"/>
      <c r="J14" s="228"/>
      <c r="K14" s="366"/>
      <c r="L14" s="372"/>
      <c r="M14" s="372"/>
    </row>
    <row r="15" spans="1:13" ht="39" customHeight="1" x14ac:dyDescent="0.25">
      <c r="A15" s="248"/>
      <c r="B15" s="232"/>
      <c r="C15" s="229"/>
      <c r="D15" s="10" t="s">
        <v>47</v>
      </c>
      <c r="E15" s="229"/>
      <c r="F15" s="229"/>
      <c r="G15" s="229"/>
      <c r="H15" s="367"/>
      <c r="I15" s="229"/>
      <c r="J15" s="229"/>
      <c r="K15" s="367"/>
      <c r="L15" s="373"/>
      <c r="M15" s="373"/>
    </row>
    <row r="16" spans="1:13" ht="33.75" customHeight="1" x14ac:dyDescent="0.25">
      <c r="A16" s="19" t="s">
        <v>48</v>
      </c>
      <c r="B16" s="124">
        <f>SUM(B6:B15)</f>
        <v>1</v>
      </c>
      <c r="C16" s="124"/>
      <c r="D16" s="5"/>
      <c r="E16" s="5"/>
      <c r="F16" s="5"/>
      <c r="G16" s="10"/>
      <c r="H16" s="124">
        <f>SUM(H7:H15)</f>
        <v>0.63</v>
      </c>
      <c r="I16" s="124">
        <f>SUM(I7:I15)</f>
        <v>0.92999999999999994</v>
      </c>
      <c r="J16" s="124">
        <f>SUM(J7:J15)</f>
        <v>1.1499999999999999</v>
      </c>
      <c r="K16" s="124">
        <f>SUM(K7:K15)</f>
        <v>0.46666666666666667</v>
      </c>
      <c r="L16" s="20">
        <f>SUM(L7:L15)/3</f>
        <v>1.058888888888889</v>
      </c>
      <c r="M16" s="20">
        <f>SUM(M7:M15)</f>
        <v>1.04</v>
      </c>
    </row>
    <row r="17" spans="1:1" ht="29.25" customHeight="1" x14ac:dyDescent="0.25">
      <c r="A17" s="12"/>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0"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389" t="s">
        <v>164</v>
      </c>
      <c r="C3" s="390"/>
      <c r="D3" s="390"/>
      <c r="E3" s="390"/>
      <c r="F3" s="390"/>
      <c r="G3" s="390"/>
      <c r="H3" s="390"/>
      <c r="I3" s="391"/>
    </row>
    <row r="4" spans="2:9" ht="15.75" thickBot="1" x14ac:dyDescent="0.3">
      <c r="B4" s="387" t="s">
        <v>165</v>
      </c>
      <c r="C4" s="383"/>
      <c r="D4" s="383"/>
      <c r="E4" s="392" t="s">
        <v>166</v>
      </c>
      <c r="F4" s="393"/>
      <c r="G4" s="394"/>
      <c r="H4" s="383" t="s">
        <v>167</v>
      </c>
      <c r="I4" s="384"/>
    </row>
    <row r="5" spans="2:9" ht="15.75" thickBot="1" x14ac:dyDescent="0.3">
      <c r="B5" s="388"/>
      <c r="C5" s="385"/>
      <c r="D5" s="385"/>
      <c r="E5" s="53">
        <v>1</v>
      </c>
      <c r="F5" s="54">
        <v>2</v>
      </c>
      <c r="G5" s="54">
        <v>3</v>
      </c>
      <c r="H5" s="385"/>
      <c r="I5" s="386"/>
    </row>
    <row r="6" spans="2:9" ht="30.75" customHeight="1" x14ac:dyDescent="0.25">
      <c r="B6" s="49">
        <v>1</v>
      </c>
      <c r="C6" s="398" t="s">
        <v>168</v>
      </c>
      <c r="D6" s="398"/>
      <c r="E6" s="55"/>
      <c r="F6" s="55"/>
      <c r="G6" s="55"/>
      <c r="H6" s="395"/>
      <c r="I6" s="396"/>
    </row>
    <row r="7" spans="2:9" ht="39" customHeight="1" x14ac:dyDescent="0.25">
      <c r="B7" s="48">
        <v>2</v>
      </c>
      <c r="C7" s="382" t="s">
        <v>169</v>
      </c>
      <c r="D7" s="382"/>
      <c r="E7" s="44"/>
      <c r="F7" s="44"/>
      <c r="G7" s="44"/>
      <c r="H7" s="380"/>
      <c r="I7" s="381"/>
    </row>
    <row r="8" spans="2:9" ht="30" customHeight="1" x14ac:dyDescent="0.25">
      <c r="B8" s="48">
        <v>3</v>
      </c>
      <c r="C8" s="382" t="s">
        <v>170</v>
      </c>
      <c r="D8" s="382"/>
      <c r="E8" s="44"/>
      <c r="F8" s="44"/>
      <c r="G8" s="44"/>
      <c r="H8" s="380"/>
      <c r="I8" s="381"/>
    </row>
    <row r="9" spans="2:9" ht="34.5" customHeight="1" x14ac:dyDescent="0.25">
      <c r="B9" s="48">
        <v>4</v>
      </c>
      <c r="C9" s="382" t="s">
        <v>171</v>
      </c>
      <c r="D9" s="382"/>
      <c r="E9" s="44"/>
      <c r="F9" s="44"/>
      <c r="G9" s="44"/>
      <c r="H9" s="380"/>
      <c r="I9" s="381"/>
    </row>
    <row r="10" spans="2:9" ht="30.75" customHeight="1" x14ac:dyDescent="0.25">
      <c r="B10" s="48">
        <v>5</v>
      </c>
      <c r="C10" s="382" t="s">
        <v>172</v>
      </c>
      <c r="D10" s="382"/>
      <c r="E10" s="44"/>
      <c r="F10" s="44"/>
      <c r="G10" s="44"/>
      <c r="H10" s="380"/>
      <c r="I10" s="381"/>
    </row>
    <row r="11" spans="2:9" ht="33.75" customHeight="1" x14ac:dyDescent="0.25">
      <c r="B11" s="48">
        <v>6</v>
      </c>
      <c r="C11" s="382" t="s">
        <v>173</v>
      </c>
      <c r="D11" s="382"/>
      <c r="E11" s="44"/>
      <c r="F11" s="44"/>
      <c r="G11" s="44"/>
      <c r="H11" s="380"/>
      <c r="I11" s="381"/>
    </row>
    <row r="12" spans="2:9" ht="25.5" customHeight="1" x14ac:dyDescent="0.25">
      <c r="B12" s="48">
        <v>7</v>
      </c>
      <c r="C12" s="382" t="s">
        <v>174</v>
      </c>
      <c r="D12" s="382"/>
      <c r="E12" s="45"/>
      <c r="F12" s="45"/>
      <c r="G12" s="45"/>
      <c r="H12" s="378"/>
      <c r="I12" s="379"/>
    </row>
    <row r="13" spans="2:9" ht="46.5" customHeight="1" x14ac:dyDescent="0.25">
      <c r="B13" s="48">
        <v>8</v>
      </c>
      <c r="C13" s="382" t="s">
        <v>175</v>
      </c>
      <c r="D13" s="382"/>
      <c r="E13" s="45"/>
      <c r="F13" s="45"/>
      <c r="G13" s="45"/>
      <c r="H13" s="378"/>
      <c r="I13" s="379"/>
    </row>
    <row r="14" spans="2:9" ht="30.75" customHeight="1" x14ac:dyDescent="0.25">
      <c r="B14" s="48">
        <v>9</v>
      </c>
      <c r="C14" s="382" t="s">
        <v>176</v>
      </c>
      <c r="D14" s="382"/>
      <c r="E14" s="45"/>
      <c r="F14" s="45"/>
      <c r="G14" s="45"/>
      <c r="H14" s="378"/>
      <c r="I14" s="379"/>
    </row>
    <row r="15" spans="2:9" x14ac:dyDescent="0.25">
      <c r="B15" s="48">
        <v>10</v>
      </c>
      <c r="C15" s="382"/>
      <c r="D15" s="382"/>
      <c r="E15" s="45"/>
      <c r="F15" s="45"/>
      <c r="G15" s="45"/>
      <c r="H15" s="378"/>
      <c r="I15" s="379"/>
    </row>
    <row r="16" spans="2:9" x14ac:dyDescent="0.25">
      <c r="B16" s="48">
        <v>11</v>
      </c>
      <c r="C16" s="382"/>
      <c r="D16" s="382"/>
      <c r="E16" s="45"/>
      <c r="F16" s="45"/>
      <c r="G16" s="45"/>
      <c r="H16" s="378"/>
      <c r="I16" s="379"/>
    </row>
    <row r="17" spans="2:9" x14ac:dyDescent="0.25">
      <c r="B17" s="48">
        <v>12</v>
      </c>
      <c r="C17" s="382"/>
      <c r="D17" s="382"/>
      <c r="E17" s="45"/>
      <c r="F17" s="45"/>
      <c r="G17" s="45"/>
      <c r="H17" s="378"/>
      <c r="I17" s="379"/>
    </row>
    <row r="18" spans="2:9" ht="15.75" thickBot="1" x14ac:dyDescent="0.3"/>
    <row r="19" spans="2:9" ht="11.25" customHeight="1" thickBot="1" x14ac:dyDescent="0.3">
      <c r="B19" s="397" t="s">
        <v>177</v>
      </c>
      <c r="C19" s="397"/>
      <c r="D19" s="397"/>
      <c r="E19" s="397"/>
      <c r="F19" s="397"/>
      <c r="G19" s="397"/>
      <c r="H19" s="397"/>
      <c r="I19" s="397"/>
    </row>
    <row r="20" spans="2:9" ht="6.75" customHeight="1" thickBot="1" x14ac:dyDescent="0.3">
      <c r="B20" s="397"/>
      <c r="C20" s="397"/>
      <c r="D20" s="397"/>
      <c r="E20" s="397"/>
      <c r="F20" s="397"/>
      <c r="G20" s="397"/>
      <c r="H20" s="397"/>
      <c r="I20" s="397"/>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Concertacion </vt:lpstr>
      <vt:lpstr>MANUAL ANEX 1</vt:lpstr>
      <vt:lpstr>MANUAL ANEX 2</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 ANEX 1'!Área_de_impresión</vt:lpstr>
      <vt:lpstr>'MANUAL ANEX 2'!Área_de_impresión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JHONY ZAPATA</cp:lastModifiedBy>
  <cp:revision/>
  <cp:lastPrinted>2019-02-07T19:30:08Z</cp:lastPrinted>
  <dcterms:created xsi:type="dcterms:W3CDTF">2014-03-17T17:12:16Z</dcterms:created>
  <dcterms:modified xsi:type="dcterms:W3CDTF">2023-06-08T19:31:02Z</dcterms:modified>
</cp:coreProperties>
</file>