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ucas\OneDrive\Escritorio\GovCo\"/>
    </mc:Choice>
  </mc:AlternateContent>
  <xr:revisionPtr revIDLastSave="0" documentId="8_{6E64C6E2-F171-4358-966B-959169715EDF}" xr6:coauthVersionLast="47" xr6:coauthVersionMax="47" xr10:uidLastSave="{00000000-0000-0000-0000-000000000000}"/>
  <bookViews>
    <workbookView xWindow="-120" yWindow="-120" windowWidth="29040" windowHeight="15720" xr2:uid="{50F856C7-5ABE-4CE5-BA0E-A9C1554B6BD2}"/>
  </bookViews>
  <sheets>
    <sheet name="INICIO" sheetId="8" r:id="rId1"/>
    <sheet name="DISEÑO" sheetId="1" r:id="rId2"/>
    <sheet name="FUNCIONAL" sheetId="10" r:id="rId3"/>
    <sheet name="SEGURIDAD-TECNICO-ARQUITECTURA" sheetId="5" r:id="rId4"/>
    <sheet name="USABILIDAD" sheetId="6" r:id="rId5"/>
    <sheet name="ACCESIBILIDAD" sheetId="7" r:id="rId6"/>
    <sheet name="Resumen Avance" sheetId="9"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7" l="1"/>
  <c r="H27" i="7" s="1"/>
  <c r="F26" i="7"/>
  <c r="H26" i="7" s="1"/>
  <c r="F25" i="7"/>
  <c r="H25" i="7" s="1"/>
  <c r="F24" i="7"/>
  <c r="H24" i="7" s="1"/>
  <c r="F23" i="7"/>
  <c r="H23" i="7" s="1"/>
  <c r="F22" i="7"/>
  <c r="H22" i="7" s="1"/>
  <c r="F21" i="7"/>
  <c r="H21" i="7" s="1"/>
  <c r="F20" i="7"/>
  <c r="H20" i="7" s="1"/>
  <c r="F19" i="7"/>
  <c r="H19" i="7" s="1"/>
  <c r="F18" i="7"/>
  <c r="H18" i="7" s="1"/>
  <c r="F17" i="7"/>
  <c r="H17" i="7" s="1"/>
  <c r="F16" i="7"/>
  <c r="H16" i="7" s="1"/>
  <c r="F15" i="7"/>
  <c r="H15" i="7" s="1"/>
  <c r="F14" i="7"/>
  <c r="H14" i="7" s="1"/>
  <c r="F13" i="7"/>
  <c r="H13" i="7" s="1"/>
  <c r="F12" i="7"/>
  <c r="H12" i="7" s="1"/>
  <c r="F11" i="7"/>
  <c r="F21" i="6"/>
  <c r="H20" i="6"/>
  <c r="H19" i="6"/>
  <c r="H18" i="6"/>
  <c r="H17" i="6"/>
  <c r="H16" i="6"/>
  <c r="H15" i="6"/>
  <c r="H14" i="6"/>
  <c r="H13" i="6"/>
  <c r="H12" i="6"/>
  <c r="H11" i="6"/>
  <c r="H21" i="6" s="1"/>
  <c r="J29" i="5"/>
  <c r="J28" i="5"/>
  <c r="J27" i="5"/>
  <c r="J26" i="5"/>
  <c r="J25" i="5"/>
  <c r="J24" i="5"/>
  <c r="J23" i="5"/>
  <c r="J22" i="5"/>
  <c r="J21" i="5"/>
  <c r="J20" i="5"/>
  <c r="J19" i="5"/>
  <c r="J18" i="5"/>
  <c r="J17" i="5"/>
  <c r="F28" i="7" l="1"/>
  <c r="H11" i="7"/>
  <c r="H28" i="7" s="1"/>
  <c r="F7" i="9" s="1"/>
  <c r="G7" i="9" s="1"/>
  <c r="C22" i="10"/>
  <c r="C17" i="10"/>
  <c r="C16" i="10"/>
  <c r="C15" i="10"/>
  <c r="C14" i="10"/>
  <c r="F6" i="9"/>
  <c r="G6" i="9" s="1"/>
  <c r="H30" i="5"/>
  <c r="C27" i="1"/>
  <c r="C22" i="1"/>
  <c r="C17" i="1"/>
  <c r="C14" i="1"/>
  <c r="C23" i="10" l="1"/>
  <c r="F4" i="9" s="1"/>
  <c r="G4" i="9" s="1"/>
  <c r="C43" i="1"/>
  <c r="F3" i="9" s="1"/>
  <c r="G3" i="9" s="1"/>
  <c r="J31" i="5"/>
  <c r="F5" i="9" s="1"/>
  <c r="G5" i="9" s="1"/>
  <c r="G8"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Julián Martínez</author>
  </authors>
  <commentList>
    <comment ref="D10" authorId="0" shapeId="0" xr:uid="{D76A1FC1-974C-4E08-B6AA-CD79A1B3803A}">
      <text>
        <r>
          <rPr>
            <b/>
            <sz val="9"/>
            <color rgb="FF000000"/>
            <rFont val="Tahoma"/>
            <family val="2"/>
          </rPr>
          <t>Julián Martínez:</t>
        </r>
        <r>
          <rPr>
            <sz val="9"/>
            <color rgb="FF000000"/>
            <rFont val="Tahoma"/>
            <family val="2"/>
          </rPr>
          <t xml:space="preserve">
</t>
        </r>
        <r>
          <rPr>
            <sz val="9"/>
            <color rgb="FF000000"/>
            <rFont val="Tahoma"/>
            <family val="2"/>
          </rPr>
          <t>Las heuristicas son principios generales de usabilidad para interfaces graficas.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Julián Martínez</author>
  </authors>
  <commentList>
    <comment ref="B10" authorId="0" shapeId="0" xr:uid="{F40CA376-66F4-45DE-99D7-0914DE727389}">
      <text>
        <r>
          <rPr>
            <b/>
            <sz val="9"/>
            <color indexed="81"/>
            <rFont val="Tahoma"/>
            <family val="2"/>
          </rPr>
          <t>Julián Martínez:</t>
        </r>
        <r>
          <rPr>
            <sz val="9"/>
            <color indexed="81"/>
            <rFont val="Tahoma"/>
            <family val="2"/>
          </rPr>
          <t xml:space="preserve">
Las heuristicas son principios generales de usabilidad para interfaces graficas.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Julián Martínez</author>
  </authors>
  <commentList>
    <comment ref="B6" authorId="0" shapeId="0" xr:uid="{A964781D-088F-486C-BDDB-6F1AADD593A9}">
      <text>
        <r>
          <rPr>
            <b/>
            <sz val="9"/>
            <color indexed="81"/>
            <rFont val="Tahoma"/>
            <family val="2"/>
          </rPr>
          <t>Julián Martínez:</t>
        </r>
        <r>
          <rPr>
            <sz val="9"/>
            <color indexed="81"/>
            <rFont val="Tahoma"/>
            <family val="2"/>
          </rPr>
          <t xml:space="preserve">
Las heuristicas son principios generales de usabilidad para interfaces graficas.</t>
        </r>
      </text>
    </comment>
  </commentList>
</comments>
</file>

<file path=xl/sharedStrings.xml><?xml version="1.0" encoding="utf-8"?>
<sst xmlns="http://schemas.openxmlformats.org/spreadsheetml/2006/main" count="384" uniqueCount="237">
  <si>
    <t>DOCUMENTO DE CRITERIOS DE ACEPTACIÓN_SEDE: ALC. ITAGUI</t>
  </si>
  <si>
    <t>Fecha: 22/11/2022</t>
  </si>
  <si>
    <t>Versión: V2</t>
  </si>
  <si>
    <t>Explicación funcionamiento del documento</t>
  </si>
  <si>
    <r>
      <rPr>
        <b/>
        <sz val="14"/>
        <color theme="1"/>
        <rFont val="Calibri"/>
        <family val="2"/>
        <scheme val="minor"/>
      </rPr>
      <t>El diagnóstico de integración está compuesto por cinco frentes de análisis, DISEÑO,  FUNCIONAL,</t>
    </r>
    <r>
      <rPr>
        <sz val="14"/>
        <color theme="1"/>
        <rFont val="Calibri"/>
        <family val="2"/>
        <scheme val="minor"/>
      </rPr>
      <t xml:space="preserve"> </t>
    </r>
    <r>
      <rPr>
        <b/>
        <sz val="14"/>
        <color theme="1"/>
        <rFont val="Calibri"/>
        <family val="2"/>
        <scheme val="minor"/>
      </rPr>
      <t>TÉCNICO - SEGURIDAD - ARQUITECTURA, USABILIDAD Y ACESIBILIDAD</t>
    </r>
    <r>
      <rPr>
        <sz val="14"/>
        <color theme="1"/>
        <rFont val="Calibri"/>
        <family val="2"/>
        <scheme val="minor"/>
      </rPr>
      <t xml:space="preserve">, el excel contiene cinco pestañas, una para cada vertiente. 
Para los frentes de </t>
    </r>
    <r>
      <rPr>
        <b/>
        <sz val="14"/>
        <color theme="1"/>
        <rFont val="Calibri"/>
        <family val="2"/>
        <scheme val="minor"/>
      </rPr>
      <t>DISEÑO y  FUNCIONAL, se realiza el análisis de la siguiente manera:</t>
    </r>
    <r>
      <rPr>
        <sz val="14"/>
        <color theme="1"/>
        <rFont val="Calibri"/>
        <family val="2"/>
        <scheme val="minor"/>
      </rPr>
      <t xml:space="preserve"> Los elementos de integración se encuentran agrupados por componentes: específicos, transversales, de formulario y generales (los elementos a integrar de este último grupo, dependerán de las necesidades del servicio). </t>
    </r>
    <r>
      <rPr>
        <b/>
        <sz val="14"/>
        <color theme="1"/>
        <rFont val="Calibri"/>
        <family val="2"/>
        <scheme val="minor"/>
      </rPr>
      <t>El porcentaje del estado de integración está sujeto al cumplimineto de la integración de cada elemento.</t>
    </r>
    <r>
      <rPr>
        <sz val="14"/>
        <color theme="1"/>
        <rFont val="Calibri"/>
        <family val="2"/>
        <scheme val="minor"/>
      </rPr>
      <t xml:space="preserve"> Para el frente </t>
    </r>
    <r>
      <rPr>
        <b/>
        <sz val="14"/>
        <color theme="1"/>
        <rFont val="Calibri"/>
        <family val="2"/>
        <scheme val="minor"/>
      </rPr>
      <t>TÉCNICO - SEGURIDAD - ARQUITECTURA</t>
    </r>
    <r>
      <rPr>
        <sz val="14"/>
        <color theme="1"/>
        <rFont val="Calibri"/>
        <family val="2"/>
        <scheme val="minor"/>
      </rPr>
      <t>, se realizara un</t>
    </r>
    <r>
      <rPr>
        <b/>
        <sz val="14"/>
        <color theme="1"/>
        <rFont val="Calibri"/>
        <family val="2"/>
        <scheme val="minor"/>
      </rPr>
      <t xml:space="preserve"> análisis general de los requerimientos</t>
    </r>
    <r>
      <rPr>
        <sz val="14"/>
        <color theme="1"/>
        <rFont val="Calibri"/>
        <family val="2"/>
        <scheme val="minor"/>
      </rPr>
      <t xml:space="preserve"> a cumplir para la integración, y para los frentes de </t>
    </r>
    <r>
      <rPr>
        <b/>
        <sz val="14"/>
        <color theme="1"/>
        <rFont val="Calibri"/>
        <family val="2"/>
        <scheme val="minor"/>
      </rPr>
      <t>ACCESIBILIDAD y USABILIDAD</t>
    </r>
    <r>
      <rPr>
        <sz val="14"/>
        <color theme="1"/>
        <rFont val="Calibri"/>
        <family val="2"/>
        <scheme val="minor"/>
      </rPr>
      <t xml:space="preserve">,  se realizara un </t>
    </r>
    <r>
      <rPr>
        <b/>
        <sz val="14"/>
        <color theme="1"/>
        <rFont val="Calibri"/>
        <family val="2"/>
        <scheme val="minor"/>
      </rPr>
      <t>análisis sobre los aspectos o criterios que debe cumplir</t>
    </r>
    <r>
      <rPr>
        <sz val="14"/>
        <color theme="1"/>
        <rFont val="Calibri"/>
        <family val="2"/>
        <scheme val="minor"/>
      </rPr>
      <t xml:space="preserve">, se califica este aspeto o criterio y se da una observación sobre esta valoración.
Se realizará una versión nueva del documento cada vez que se ejecute un nuevo diagnóstico, las versiones obedecen a un orden consecutivo, para realizar ajustes se debe tener en cuenta la última versión de este documento. Se recomienda hacer uso de los </t>
    </r>
    <r>
      <rPr>
        <b/>
        <sz val="14"/>
        <color theme="1"/>
        <rFont val="Calibri"/>
        <family val="2"/>
        <scheme val="minor"/>
      </rPr>
      <t>documentos de consulta</t>
    </r>
    <r>
      <rPr>
        <sz val="14"/>
        <color theme="1"/>
        <rFont val="Calibri"/>
        <family val="2"/>
        <scheme val="minor"/>
      </rPr>
      <t xml:space="preserve"> para entender en detalle cada uno de los elementos de integración.</t>
    </r>
  </si>
  <si>
    <t>Documentos de consulta</t>
  </si>
  <si>
    <t>[KIT UI] GOV.CO V6.1</t>
  </si>
  <si>
    <t>GUIA TÉCNICA DE INTEGRACIÓN DE SEDES ELECTRÓNICAS</t>
  </si>
  <si>
    <t>GUÍA DE USABILIDAD Y HEURISTICAS DE NIELSEN</t>
  </si>
  <si>
    <t>[ANEXO 2.1 DISEÑO] SEDES ELECTRÓNICAS</t>
  </si>
  <si>
    <t>DIRECTRICES DE ACCESIBILIDAD WEB</t>
  </si>
  <si>
    <t>https://xd.adobe.com/view/74a58a89-4d71-4ff0-b4d6-d8661d42b58f-21f6/</t>
  </si>
  <si>
    <t>https://www.gov.co/uploads/Anexo%202%20-%20Guia%20Tecnica%20-%20Integracion%20Sede%20Electronica.pdf</t>
  </si>
  <si>
    <t>https://www.gov.co/uploads/KIT_GUIA_USABILIDAD_GD_DIC_2020_v_2_0.pdf
https://www.uifrommars.com/10-reglas-heuristicas-como-aplicarlas/</t>
  </si>
  <si>
    <t xml:space="preserve">https://xd.adobe.com/view/a3f9973c-53e3-428a-be1c-7cae6444cc56-f6aa/?fullscreen </t>
  </si>
  <si>
    <t>https://www.gov.co/uploads/7aa8f039-a995-4532-bd54-e72aaff74484.pdf</t>
  </si>
  <si>
    <t>Frentes de análisis</t>
  </si>
  <si>
    <t>DISEÑO</t>
  </si>
  <si>
    <t>FUNCIONAL</t>
  </si>
  <si>
    <t>SEGURIDAD - TÉCNICO Y ARQUITECTURA</t>
  </si>
  <si>
    <t>USABILIDAD</t>
  </si>
  <si>
    <t>ACCESIBILIDAD</t>
  </si>
  <si>
    <t>JESUS TORRES</t>
  </si>
  <si>
    <t>MARCO TULIO GUZMAN MARTINEZ</t>
  </si>
  <si>
    <t>MILLER MARTINEZ</t>
  </si>
  <si>
    <t>CESAR COTE</t>
  </si>
  <si>
    <t>Volver a inicio</t>
  </si>
  <si>
    <r>
      <t xml:space="preserve">Para los frentes de </t>
    </r>
    <r>
      <rPr>
        <b/>
        <sz val="14"/>
        <color theme="1"/>
        <rFont val="Calibri"/>
        <family val="2"/>
        <scheme val="minor"/>
      </rPr>
      <t>DISEÑO y  FUNCIONAL, se realiza el análisis de la siguiente manera:</t>
    </r>
    <r>
      <rPr>
        <sz val="14"/>
        <color theme="1"/>
        <rFont val="Calibri"/>
        <family val="2"/>
        <scheme val="minor"/>
      </rPr>
      <t xml:space="preserve"> Los elementos de integración se encuentran agrupados por componentes: específicos, transversales, de formulario y generales (los elementos a integrar de este último grupo, dependerán de las necesidades del servicio). 
Se recomienda hacer uso de los </t>
    </r>
    <r>
      <rPr>
        <b/>
        <sz val="14"/>
        <color theme="1"/>
        <rFont val="Calibri"/>
        <family val="2"/>
        <scheme val="minor"/>
      </rPr>
      <t>documentos de consulta</t>
    </r>
    <r>
      <rPr>
        <sz val="14"/>
        <color theme="1"/>
        <rFont val="Calibri"/>
        <family val="2"/>
        <scheme val="minor"/>
      </rPr>
      <t xml:space="preserve"> para entender en detalle cada uno de los elementos de integración.</t>
    </r>
  </si>
  <si>
    <t>Convenciones de estado de elemento</t>
  </si>
  <si>
    <t>Revisa en que estado se encuentra el elemento.</t>
  </si>
  <si>
    <t>Elemento integrado</t>
  </si>
  <si>
    <t>Elemento semi-integrado</t>
  </si>
  <si>
    <t>Elemento no integrado</t>
  </si>
  <si>
    <t>Componentes de integración</t>
  </si>
  <si>
    <t>Estado integración</t>
  </si>
  <si>
    <t>%</t>
  </si>
  <si>
    <t>Elementos de integración</t>
  </si>
  <si>
    <t>Comentarios</t>
  </si>
  <si>
    <t>Logros</t>
  </si>
  <si>
    <t>Específicos</t>
  </si>
  <si>
    <t>Header / Footer Trámites</t>
  </si>
  <si>
    <t>Ajustar el alto de la barra superior con el logo gov.co este debe ser de 48px.
Evitar el uso del menú de hamburguesa en la barra de menú, este elemento solamente debe mostrarse cuando el menú se adapta a pantallas mobile.</t>
  </si>
  <si>
    <t>Menú desplegable</t>
  </si>
  <si>
    <t>El elemento se encuentra integrado de manera correcta.</t>
  </si>
  <si>
    <t>Transversales</t>
  </si>
  <si>
    <t>Barra de accesibilidad</t>
  </si>
  <si>
    <t>Color</t>
  </si>
  <si>
    <t>Íconografia</t>
  </si>
  <si>
    <t>Revisar la consistencia en los elementos de enlaces de interés.</t>
  </si>
  <si>
    <t>Márgenes</t>
  </si>
  <si>
    <t>Tipografía</t>
  </si>
  <si>
    <t>Formulario</t>
  </si>
  <si>
    <t>Área de texto</t>
  </si>
  <si>
    <t>Validado en Dejar tu opinión. El elmento se encuentra integrado de manera correcta</t>
  </si>
  <si>
    <t>Campos de texto</t>
  </si>
  <si>
    <t>Carga de archivos</t>
  </si>
  <si>
    <t>No es posible validar este elemento, si se requiere implementarlo, se debe seguir lo prescrito en el kit y el anexo.</t>
  </si>
  <si>
    <t>Desplegables</t>
  </si>
  <si>
    <t>Opciones de selección</t>
  </si>
  <si>
    <t>Generales</t>
  </si>
  <si>
    <t>Alertas / Notificación</t>
  </si>
  <si>
    <t>Alertas / Modal</t>
  </si>
  <si>
    <t>Barra de búsqueda</t>
  </si>
  <si>
    <t>Barra Scroll</t>
  </si>
  <si>
    <t>Botones</t>
  </si>
  <si>
    <t>Cards / Módulos Galería información</t>
  </si>
  <si>
    <t>Carrusel</t>
  </si>
  <si>
    <t>Etiquetas</t>
  </si>
  <si>
    <t>Miga de pan</t>
  </si>
  <si>
    <t>Modal</t>
  </si>
  <si>
    <t>Paginación</t>
  </si>
  <si>
    <t>Pestañas</t>
  </si>
  <si>
    <t>Spinner</t>
  </si>
  <si>
    <t>Tablas</t>
  </si>
  <si>
    <t>tooltip</t>
  </si>
  <si>
    <t>Volver arriba</t>
  </si>
  <si>
    <t>[ANEXO 2 ]GUIA TÉCNICA DE SEDES ELECTRONICAS</t>
  </si>
  <si>
    <t>[ANEXO 2 ] RESOLUCIÓN 1519
ESTANDARES DE PUBLICACIÓN Y DIVULGACIÓN DE LA INFORMACIÓN.</t>
  </si>
  <si>
    <t>https://gobiernodigital.mintic.gov.co/692/articles-178658_Estandares_informacion.pdf</t>
  </si>
  <si>
    <t>Lineamientos para
publicar información en
el Menú Participa sobre
participación ciudadana
en la gestión pública</t>
  </si>
  <si>
    <t>https://www.funcionpublica.gov.co/web/eva/biblioteca-virtual/-/document_library/bGsp2IjUBdeu/view_file/39121905</t>
  </si>
  <si>
    <t>Header / Footer 
Garantizar el contenido minimo requerido según el anexo 2 Guia Técnica de Integración de Sede Electronica.
*Barra Superior
*Logo
*Menús/submenu.
*Footer.
*Cumplimiento de Políticas.
*Barra Inferior.</t>
  </si>
  <si>
    <r>
      <rPr>
        <sz val="14"/>
        <color rgb="FF000000"/>
        <rFont val="Calibri"/>
      </rPr>
      <t xml:space="preserve">1. Header: 
-Menú principal: </t>
    </r>
    <r>
      <rPr>
        <b/>
        <sz val="14"/>
        <color rgb="FF000000"/>
        <rFont val="Calibri"/>
      </rPr>
      <t xml:space="preserve">Cumple </t>
    </r>
    <r>
      <rPr>
        <sz val="14"/>
        <color rgb="FF000000"/>
        <rFont val="Calibri"/>
      </rPr>
      <t>con los menús minimos obligatorios.
 1. Transparencia y acceso información pública. 2. Atención y Servicios a la Ciudadanía, y 3. Participa.
2. Footer:
-Información de Contacto: Se debe garantizar la información correspondiente a Teléfono conmutador, línea  gratuita o línea de servicio a la ciudadanía/usuario</t>
    </r>
    <r>
      <rPr>
        <b/>
        <sz val="14"/>
        <color rgb="FF000000"/>
        <rFont val="Calibri"/>
      </rPr>
      <t>(Cumple)</t>
    </r>
    <r>
      <rPr>
        <sz val="14"/>
        <color rgb="FF000000"/>
        <rFont val="Calibri"/>
      </rPr>
      <t>; línea anticorrupción</t>
    </r>
    <r>
      <rPr>
        <b/>
        <sz val="14"/>
        <color rgb="FF000000"/>
        <rFont val="Calibri"/>
      </rPr>
      <t>(Cumple)</t>
    </r>
    <r>
      <rPr>
        <sz val="14"/>
        <color rgb="FF000000"/>
        <rFont val="Calibri"/>
      </rPr>
      <t>; diversos canales físicos y electrónicos para atención al público</t>
    </r>
    <r>
      <rPr>
        <b/>
        <sz val="14"/>
        <color rgb="FF000000"/>
        <rFont val="Calibri"/>
      </rPr>
      <t>(Cumple)</t>
    </r>
    <r>
      <rPr>
        <sz val="14"/>
        <color rgb="FF000000"/>
        <rFont val="Calibri"/>
      </rPr>
      <t>; correo de notificaciones judiciales</t>
    </r>
    <r>
      <rPr>
        <b/>
        <sz val="14"/>
        <color rgb="FF000000"/>
        <rFont val="Calibri"/>
      </rPr>
      <t>(Cumple)</t>
    </r>
    <r>
      <rPr>
        <sz val="14"/>
        <color rgb="FF000000"/>
        <rFont val="Calibri"/>
      </rPr>
      <t xml:space="preserve">; enlace al mapa del sitio, y un link para vincular las políticas a las que se hace referencia en la sección de cumplimiento legal. Todas las líneas telefónicas deberán incluir el prefijo de país +57 </t>
    </r>
    <r>
      <rPr>
        <b/>
        <sz val="14"/>
        <color rgb="FF000000"/>
        <rFont val="Calibri"/>
      </rPr>
      <t>(Cumple)</t>
    </r>
    <r>
      <rPr>
        <sz val="14"/>
        <color rgb="FF000000"/>
        <rFont val="Calibri"/>
      </rPr>
      <t>y el número significativo nacional (indicativo nacional) que determine la Comisión de Regulación de Comunicaciones</t>
    </r>
    <r>
      <rPr>
        <b/>
        <sz val="14"/>
        <color rgb="FF000000"/>
        <rFont val="Calibri"/>
      </rPr>
      <t>(Cumple)</t>
    </r>
    <r>
      <rPr>
        <sz val="14"/>
        <color rgb="FF000000"/>
        <rFont val="Calibri"/>
      </rPr>
      <t xml:space="preserve">, excepto en las líneas 
gratuitas 018000 y 019000.
-Se recomienda que la barra inferior Imagen del Portal Único del Estado Colombiano y el logo de la marca país  CO - Colombia direccione tambien a la página de Co Colombia.  </t>
    </r>
    <r>
      <rPr>
        <b/>
        <sz val="14"/>
        <color rgb="FF000000"/>
        <rFont val="Calibri"/>
      </rPr>
      <t xml:space="preserve">(Cumple)
</t>
    </r>
    <r>
      <rPr>
        <sz val="14"/>
        <color rgb="FF000000"/>
        <rFont val="Calibri"/>
      </rPr>
      <t xml:space="preserve">
-Politicas:
Se debe garantizar la documentación correspondiente a:
*Términos y condiciones: se presenta la opción y documentación.</t>
    </r>
    <r>
      <rPr>
        <b/>
        <sz val="14"/>
        <color rgb="FF000000"/>
        <rFont val="Calibri"/>
      </rPr>
      <t xml:space="preserve">(Cumple)
</t>
    </r>
    <r>
      <rPr>
        <sz val="14"/>
        <color rgb="FF000000"/>
        <rFont val="Calibri"/>
      </rPr>
      <t>*Privacidad y tratamiento de datos: cumple con la politica.</t>
    </r>
    <r>
      <rPr>
        <b/>
        <sz val="14"/>
        <color rgb="FF000000"/>
        <rFont val="Calibri"/>
      </rPr>
      <t xml:space="preserve">(Cumple)
</t>
    </r>
    <r>
      <rPr>
        <sz val="14"/>
        <color rgb="FF000000"/>
        <rFont val="Calibri"/>
      </rPr>
      <t>*Derechos de autor y/o autorización de uso sobre los contenidos: Falta esta documentación.</t>
    </r>
    <r>
      <rPr>
        <b/>
        <sz val="14"/>
        <color rgb="FF000000"/>
        <rFont val="Calibri"/>
      </rPr>
      <t xml:space="preserve">(No Cumple)
</t>
    </r>
    <r>
      <rPr>
        <sz val="14"/>
        <color rgb="FF000000"/>
        <rFont val="Calibri"/>
      </rPr>
      <t xml:space="preserve">
Se recomienda cuando se direccione desde la sede a una página externa abrir una nueva pestaña.</t>
    </r>
  </si>
  <si>
    <t>Elemento Semi-integrado</t>
  </si>
  <si>
    <t>Menú principal
1. Transparencia y acceso a la información Publica.
2. Atención y Servicios a la Ciudadania.
*Tramites y Servicios.
*Canales de Atención y pida un cita.
*PQRSD
3. Participa
*Participación para el diagnóstico de necesidades e identificación de 
problemas. 
* Planeación y presupuesto participativo. 
*Consulta ciudadana.
*Colaboración e innovación abierta. 
*Rendición de cuentas.
*Control social.
Conforme a la resolución 1519 expedida por Min Tic Anexo 2, cumplir  con los requisitos minimos y cada nivel conforme a la standarización de contenidos.</t>
  </si>
  <si>
    <r>
      <rPr>
        <sz val="14"/>
        <color rgb="FF000000"/>
        <rFont val="Calibri"/>
      </rPr>
      <t>1.Menú de Transparencia y acceso a la información publica (Ver anexo 2 pagina 14) (Ajustar nombre en el menu)
* buscador:</t>
    </r>
    <r>
      <rPr>
        <b/>
        <sz val="14"/>
        <color rgb="FF000000"/>
        <rFont val="Calibri"/>
      </rPr>
      <t xml:space="preserve">  no cumple</t>
    </r>
    <r>
      <rPr>
        <sz val="14"/>
        <color rgb="FF000000"/>
        <rFont val="Calibri"/>
      </rPr>
      <t xml:space="preserve"> con el buscador en la seccion.
* Miga de pan: presenta miga de pan y cumple funcionalmente, </t>
    </r>
    <r>
      <rPr>
        <b/>
        <sz val="14"/>
        <color rgb="FF000000"/>
        <rFont val="Calibri"/>
      </rPr>
      <t>cumple</t>
    </r>
    <r>
      <rPr>
        <sz val="14"/>
        <color rgb="FF000000"/>
        <rFont val="Calibri"/>
      </rPr>
      <t xml:space="preserve">.
-Se visualizan los niveles del menú.
1. Informacion de la entidad: </t>
    </r>
    <r>
      <rPr>
        <b/>
        <sz val="14"/>
        <color rgb="FF000000"/>
        <rFont val="Calibri"/>
      </rPr>
      <t xml:space="preserve"> cumple </t>
    </r>
    <r>
      <rPr>
        <sz val="14"/>
        <color rgb="FF000000"/>
        <rFont val="Calibri"/>
      </rPr>
      <t>los requisitos mínimos, en el nivel II se evidencia la información.
2. La normativa:</t>
    </r>
    <r>
      <rPr>
        <b/>
        <sz val="14"/>
        <color rgb="FF000000"/>
        <rFont val="Calibri"/>
      </rPr>
      <t xml:space="preserve"> cumple </t>
    </r>
    <r>
      <rPr>
        <sz val="14"/>
        <color rgb="FF000000"/>
        <rFont val="Calibri"/>
      </rPr>
      <t xml:space="preserve">los requisitos mínimos del nivel II . Se  visualizan algunos criterios sin embargo se debe garantizar los criterios:
Debe permitir la descarga,realiza busqueda, tipo de norma, fecha de expedición, fecha de prublicación, se deben organizar del más reciente al más antiguo, los proyectos de normativa deben incluir fecha máxima, entre otros. se debe cumplir con los  lineamientos de la guia de diseño  y el anexo 2 guia técnica de integración de sedes electronicas. 
3. Contratación: </t>
    </r>
    <r>
      <rPr>
        <b/>
        <sz val="14"/>
        <color rgb="FF000000"/>
        <rFont val="Calibri"/>
      </rPr>
      <t xml:space="preserve">cumple </t>
    </r>
    <r>
      <rPr>
        <sz val="14"/>
        <color rgb="FF000000"/>
        <rFont val="Calibri"/>
      </rPr>
      <t xml:space="preserve">los requisitos mínimos del nivel II.
4. Planeación y presupuesto: </t>
    </r>
    <r>
      <rPr>
        <b/>
        <sz val="14"/>
        <color rgb="FF000000"/>
        <rFont val="Calibri"/>
      </rPr>
      <t xml:space="preserve">cumple </t>
    </r>
    <r>
      <rPr>
        <sz val="14"/>
        <color rgb="FF000000"/>
        <rFont val="Calibri"/>
      </rPr>
      <t xml:space="preserve">los requisitos mínimos.
5. Trámites y servicios: </t>
    </r>
    <r>
      <rPr>
        <b/>
        <sz val="14"/>
        <color rgb="FF000000"/>
        <rFont val="Calibri"/>
      </rPr>
      <t xml:space="preserve"> cumple </t>
    </r>
    <r>
      <rPr>
        <sz val="14"/>
        <color rgb="FF000000"/>
        <rFont val="Calibri"/>
      </rPr>
      <t xml:space="preserve">los requisitos mínimos, se debe cumplir con los criterios.
6. Participa:  </t>
    </r>
    <r>
      <rPr>
        <b/>
        <sz val="14"/>
        <color rgb="FF000000"/>
        <rFont val="Calibri"/>
      </rPr>
      <t xml:space="preserve"> cumple </t>
    </r>
    <r>
      <rPr>
        <sz val="14"/>
        <color rgb="FF000000"/>
        <rFont val="Calibri"/>
      </rPr>
      <t xml:space="preserve">con los requisitos minimos.
7. Datos abiertos.  </t>
    </r>
    <r>
      <rPr>
        <b/>
        <sz val="14"/>
        <color rgb="FF000000"/>
        <rFont val="Calibri"/>
      </rPr>
      <t xml:space="preserve">cumple </t>
    </r>
    <r>
      <rPr>
        <sz val="14"/>
        <color rgb="FF000000"/>
        <rFont val="Calibri"/>
      </rPr>
      <t xml:space="preserve">los requisitos mínimos.
8. Información especifica para grupos de interes. </t>
    </r>
    <r>
      <rPr>
        <b/>
        <sz val="14"/>
        <color rgb="FF000000"/>
        <rFont val="Calibri"/>
      </rPr>
      <t xml:space="preserve">cumple </t>
    </r>
    <r>
      <rPr>
        <sz val="14"/>
        <color rgb="FF000000"/>
        <rFont val="Calibri"/>
      </rPr>
      <t xml:space="preserve">los requisitos mínimos.
9. Obligación de reporte de información. </t>
    </r>
    <r>
      <rPr>
        <b/>
        <sz val="14"/>
        <color rgb="FF000000"/>
        <rFont val="Calibri"/>
      </rPr>
      <t xml:space="preserve">no cumple </t>
    </r>
    <r>
      <rPr>
        <sz val="14"/>
        <color rgb="FF000000"/>
        <rFont val="Calibri"/>
      </rPr>
      <t xml:space="preserve">los requisitos mínimos. </t>
    </r>
    <r>
      <rPr>
        <b/>
        <sz val="14"/>
        <color rgb="FF000000"/>
        <rFont val="Calibri"/>
      </rPr>
      <t xml:space="preserve">Ajustar nombre
</t>
    </r>
    <r>
      <rPr>
        <sz val="14"/>
        <color rgb="FF000000"/>
        <rFont val="Calibri"/>
      </rPr>
      <t xml:space="preserve">10. Política de integridad. Con los requisitos minimos, </t>
    </r>
    <r>
      <rPr>
        <b/>
        <sz val="14"/>
        <color rgb="FF000000"/>
        <rFont val="Calibri"/>
      </rPr>
      <t xml:space="preserve">NA
</t>
    </r>
    <r>
      <rPr>
        <sz val="14"/>
        <color rgb="FF000000"/>
        <rFont val="Calibri"/>
      </rPr>
      <t xml:space="preserve">
2. Menú Atencion y Servicios a la ciudadania. Cumple con los minimos obligatorios.
Se  garantizan los niveles conforme a la resolución 1519.
a)  Trámites, Otros Procedimientos Administrativos y consultas de acceso a  información pública. Se presenta la opción.</t>
    </r>
    <r>
      <rPr>
        <b/>
        <sz val="14"/>
        <color rgb="FF000000"/>
        <rFont val="Calibri"/>
      </rPr>
      <t xml:space="preserve">(Cumple)
</t>
    </r>
    <r>
      <rPr>
        <sz val="14"/>
        <color rgb="FF000000"/>
        <rFont val="Calibri"/>
      </rPr>
      <t xml:space="preserve">
b)  Canales de atención y pida una cita: Se presenta la opción, presenta la información de contacto, y se evidencia la opción para solicitar la cita.</t>
    </r>
    <r>
      <rPr>
        <b/>
        <sz val="14"/>
        <color rgb="FF000000"/>
        <rFont val="Calibri"/>
      </rPr>
      <t xml:space="preserve">(Cumple)
</t>
    </r>
    <r>
      <rPr>
        <sz val="14"/>
        <color rgb="FF000000"/>
        <rFont val="Calibri"/>
      </rPr>
      <t xml:space="preserve">
c)  PQRSD: Se presenta la opción</t>
    </r>
    <r>
      <rPr>
        <b/>
        <sz val="14"/>
        <color rgb="FF000000"/>
        <rFont val="Calibri"/>
      </rPr>
      <t xml:space="preserve">.(Cumple con el menu)
</t>
    </r>
    <r>
      <rPr>
        <sz val="14"/>
        <color rgb="FF000000"/>
        <rFont val="Calibri"/>
      </rPr>
      <t xml:space="preserve">
Se garantizan las condiciones del formulario, los campos minimos y los campos obligatorios. (Anexo 2 resolución 1519 pag. 26)
*Solicitud anónima. Se presenta la opción.</t>
    </r>
    <r>
      <rPr>
        <b/>
        <sz val="14"/>
        <color rgb="FF000000"/>
        <rFont val="Calibri"/>
      </rPr>
      <t xml:space="preserve">(Cumple)
</t>
    </r>
    <r>
      <rPr>
        <sz val="14"/>
        <color rgb="FF000000"/>
        <rFont val="Calibri"/>
      </rPr>
      <t>*Descripción de la solicitud. se presenta la opción.(</t>
    </r>
    <r>
      <rPr>
        <b/>
        <sz val="14"/>
        <color rgb="FF000000"/>
        <rFont val="Calibri"/>
      </rPr>
      <t xml:space="preserve">Cumple)
</t>
    </r>
    <r>
      <rPr>
        <sz val="14"/>
        <color rgb="FF000000"/>
        <rFont val="Calibri"/>
      </rPr>
      <t>*Radicar Solicitud. se presenta la opción.</t>
    </r>
    <r>
      <rPr>
        <b/>
        <sz val="14"/>
        <color rgb="FF000000"/>
        <rFont val="Calibri"/>
      </rPr>
      <t xml:space="preserve">(Cumple) 
</t>
    </r>
    <r>
      <rPr>
        <sz val="14"/>
        <color rgb="FF000000"/>
        <rFont val="Calibri"/>
      </rPr>
      <t xml:space="preserve">*Consultar solicitud. Se presenta la opcion de consulltar.  </t>
    </r>
    <r>
      <rPr>
        <b/>
        <sz val="14"/>
        <color rgb="FF000000"/>
        <rFont val="Calibri"/>
      </rPr>
      <t xml:space="preserve">(Cumple)
</t>
    </r>
    <r>
      <rPr>
        <sz val="14"/>
        <color rgb="FF000000"/>
        <rFont val="Calibri"/>
      </rPr>
      <t xml:space="preserve">
3. Menu Participa Se presenta la opción y</t>
    </r>
    <r>
      <rPr>
        <b/>
        <sz val="14"/>
        <color rgb="FF000000"/>
        <rFont val="Calibri"/>
      </rPr>
      <t xml:space="preserve"> Cumple con los minimos obligatorios.
</t>
    </r>
    <r>
      <rPr>
        <sz val="14"/>
        <color rgb="FF000000"/>
        <rFont val="Calibri"/>
      </rPr>
      <t xml:space="preserve">
a.Participación para el diagnóstico de necesidades e identificación de problemas.</t>
    </r>
    <r>
      <rPr>
        <b/>
        <sz val="14"/>
        <color rgb="FF000000"/>
        <rFont val="Calibri"/>
      </rPr>
      <t xml:space="preserve"> (Cumple)
</t>
    </r>
    <r>
      <rPr>
        <sz val="14"/>
        <color rgb="FF000000"/>
        <rFont val="Calibri"/>
      </rPr>
      <t>b. Planeación y presupuesto participativo.</t>
    </r>
    <r>
      <rPr>
        <b/>
        <sz val="14"/>
        <color rgb="FF000000"/>
        <rFont val="Calibri"/>
      </rPr>
      <t xml:space="preserve">(Cumple)
</t>
    </r>
    <r>
      <rPr>
        <sz val="14"/>
        <color rgb="FF000000"/>
        <rFont val="Calibri"/>
      </rPr>
      <t>c. Consulta ciudadana.</t>
    </r>
    <r>
      <rPr>
        <b/>
        <sz val="14"/>
        <color rgb="FF000000"/>
        <rFont val="Calibri"/>
      </rPr>
      <t xml:space="preserve">(Cumple)
</t>
    </r>
    <r>
      <rPr>
        <sz val="14"/>
        <color rgb="FF000000"/>
        <rFont val="Calibri"/>
      </rPr>
      <t>d. Colaboración e innovación abierta.</t>
    </r>
    <r>
      <rPr>
        <b/>
        <sz val="14"/>
        <color rgb="FF000000"/>
        <rFont val="Calibri"/>
      </rPr>
      <t xml:space="preserve">(Cumple)
</t>
    </r>
    <r>
      <rPr>
        <sz val="14"/>
        <color rgb="FF000000"/>
        <rFont val="Calibri"/>
      </rPr>
      <t>e. Rendición de cuentas.</t>
    </r>
    <r>
      <rPr>
        <b/>
        <sz val="14"/>
        <color rgb="FF000000"/>
        <rFont val="Calibri"/>
      </rPr>
      <t xml:space="preserve">(Cumple)
</t>
    </r>
    <r>
      <rPr>
        <sz val="14"/>
        <color rgb="FF000000"/>
        <rFont val="Calibri"/>
      </rPr>
      <t>f. Control social.</t>
    </r>
    <r>
      <rPr>
        <b/>
        <sz val="14"/>
        <color rgb="FF000000"/>
        <rFont val="Calibri"/>
      </rPr>
      <t xml:space="preserve">(Cumple)
</t>
    </r>
    <r>
      <rPr>
        <sz val="14"/>
        <color rgb="FF000000"/>
        <rFont val="Calibri"/>
      </rPr>
      <t xml:space="preserve">
El header y footer se debe mantener en toda las páginas de la sede electrónica.
</t>
    </r>
  </si>
  <si>
    <t>Barra de accesibilidad
Conforme a la guia de diseño 2.1</t>
  </si>
  <si>
    <t>Funcionalmente cumple el campo.</t>
  </si>
  <si>
    <t>Elemento Integrado</t>
  </si>
  <si>
    <t>Área de texto
Evaluar cada campo de los formularios especificamente de PQRSD, verificar la acción Funcional.</t>
  </si>
  <si>
    <t>Se presentan el componente y cumple funcionalmente</t>
  </si>
  <si>
    <t>Campos de texto
Evaluar cada campo de los formularios especificamente de PQRSD, verificar la acción Funcional.</t>
  </si>
  <si>
    <t>Carga de archivos
Evaluar cada campo de los formularios especificamente de PQRSD, verificar la acción Funcional.
Importante presentar el tipo de archivo y el tamaño del archivo.</t>
  </si>
  <si>
    <t>Desplegables
Evaluar cada campo de los formularios especificamente de PQRSD, verificar la acción Funcional.</t>
  </si>
  <si>
    <t>Opciones de selección
Evaluar cada campo de los formularios especificamente de PQRSD, verificar la acción Funcional.</t>
  </si>
  <si>
    <t>Volver Arriba
Función para regresar a la parte superior de la página.</t>
  </si>
  <si>
    <t>Se visualiza correctamente y  no cumple con la funcionalidad al darle click.</t>
  </si>
  <si>
    <t>Total</t>
  </si>
  <si>
    <t>En esta matriz de autodiagnóstico la entidad puede evaluar de manera general los requerimientos que se deben cumplir para los componentes Técnicos, de Seguridad y de Arquitectura, de la Sede Electronica que van a integrar con la plataforma de Gov.co, es importante resaltar que estos componentes son transversales a la funcionalidad y gestión de los tramites, por tanto, se recomienda hacer uso de los documentos de consulta para entender en detalle cada uno de los elementos de integración.
Recomendaciones Generales, para realización objetiva de este autodiagnóstico.
-	Aplicar las buenas prácticas y métodos para la construcción de un desarrollo seguro.
-	Contar con mecanismos de autenticación, orientando la revisión al nivel de autorización más allá de la autenticación en sí.
-	Limitar la tasa de intentos fallidos para evitar ataques de fuerza bruta y/o denegación de servicio.
-	Separar los sets de datos de las instrucciones de control para evitar inyección de código de Tipo XSS.
-	Conocer los datos sensibles y su tratamiento acorde a la normatividad vigente (Ley 1581 de 2012).
-	Contar con los elementos de consulta y aceptación de:
o	Términos y Condiciones.
o	Política de Seguridad y tratamiento de datos personales.
o	Política de cookies.
-	No transmitir al usuario cuestiones de seguridad que se pueden resolver a nivel de desarrollo.
-	Cuando se integren componentes de terceros (API – Widgets), se recomienda que primero se valide de forma unitaria y después en conjunto, para ver cómo se comportan al integrarse.
-	Apoyarse en el Sistema Integrado de Gestión SIG, en su componente de seguridad de la información donde se valide que se cuente en su entidad con:
o	Inventario de Activos de Información.
o	Análisis de Vulnerabilidades.
o	Matriz de Riesgos.
o	Análisis y Aplicación de Controles.
o	Valoración del Riesgo y tratamiento del mismo.
-	Mantener actualizadas las versiones de las librerías, framework entre otros.
-	Mantener actualizada la infraestructura base, tanto de los sistemas operativos, base de datos y demás componentes del Backend, acorde a la tecnología que se está utilizando y el grado de obsolescencia que se puede presentar y como se puede mitigar.
-	Validar la compatibilidad de mi desarrollo frente a los diversos navegadores que utilizan los ciudadanos.  
-	Monitoreo frecuente a los componentes de seguridad configurados en la infraestructura perimetral. (WAF - UTM)
-	Contar con políticas aplicables a:
o	Respaldo y Copias de Seguridad.
o	DRP (Plan de Recuperación ante Desastres)
o	BCP (Plan de Continuidad Empresarial)</t>
  </si>
  <si>
    <t>Elementos de Consulta y Apoyo</t>
  </si>
  <si>
    <t>[ANEXO 1] LINEAMIENTOS GENERALES
[ANEXO 3] SEGURIDAD DIGITAL WEB</t>
  </si>
  <si>
    <t>https://www.gov.co/uploads/Anexo%201%20-%20Lineamientos%20generales.pdf
https://www.gov.co/uploads/f46fd853-4efe-41a3-9f94-6290e09d49e8.pdf</t>
  </si>
  <si>
    <t>CONTROLES Y ESTANDARES</t>
  </si>
  <si>
    <t>Se recomienda implementar los controles y estandares dados por la Normas Internacionales referentes a seguridad de la serie ISO 27000 y 27034.</t>
  </si>
  <si>
    <t>GOBIERNO DIGITAL MINTIC</t>
  </si>
  <si>
    <t>https://gobiernodigital.mintic.gov.co/seguridadyprivacidad/portal/</t>
  </si>
  <si>
    <t>OPEN WEB APPLICATION SECURITY PROJECT® (OWASP)</t>
  </si>
  <si>
    <t>https://owasp.org/</t>
  </si>
  <si>
    <t>NATIONAL INSTITUTE OF STANDARDS AND TECHNOLOGY</t>
  </si>
  <si>
    <t>https://www.nist.gov/</t>
  </si>
  <si>
    <t>COMMON VULNERABILITIES AND EXPOSURES</t>
  </si>
  <si>
    <t>https://cve.mitre.org/index.html</t>
  </si>
  <si>
    <t>Selecciona el nivel de cumplimiento en el que se encuentra el elemento.</t>
  </si>
  <si>
    <t>Cumple</t>
  </si>
  <si>
    <t>Cumple parcialmente</t>
  </si>
  <si>
    <t>No cumple</t>
  </si>
  <si>
    <t>Contenido no presente</t>
  </si>
  <si>
    <t>Meta</t>
  </si>
  <si>
    <t>% Cumplimiento</t>
  </si>
  <si>
    <t>Descripción</t>
  </si>
  <si>
    <t>Link Apoyo</t>
  </si>
  <si>
    <t>Estado</t>
  </si>
  <si>
    <t>Observaciones</t>
  </si>
  <si>
    <t>CERTIFICADO SSL</t>
  </si>
  <si>
    <t>* Tiene configurado un certificado SSL, revise la configuración actual de certificado SSL, para que incluya el fortalecimiento de los componentes de: Soporte de Protocolos TLS, Intercambio de Llaves y Fuerza de Cifrado).</t>
  </si>
  <si>
    <t xml:space="preserve">https://ssltools.digicert.com/checker/views/checkInstallation.jsp
https://www.ssllabs.com/ssltest/
https://decoder.link/sslchecker/
</t>
  </si>
  <si>
    <t xml:space="preserve">* Se recomienda habilitar la cabecera Segura asociada a la cofiguración del certificado SSL, Strict Transport Security (HSTS).
* Se recomienda habilitar la extensión Heartbeat, para complementar la configuración del certificado SSL.
* Se recomienda que no existan peticiones a sitios con destino http://, desde el código fuente de la aplicación.
* VALIDAR SI EXISTEN EN EL CODIGO FUENTE REDIRECCIONAMIENTOS AL http:// (Puerto 80)
</t>
  </si>
  <si>
    <t>METODO DE AUTENTICACION</t>
  </si>
  <si>
    <t>* Tiene Implementado o exige controles de seguridad relacionados con el control de la autenticación, definición de roles y privilegios y separación de funciones Multiples factor de autenticación.</t>
  </si>
  <si>
    <t>https://developer.mozilla.org/es/docs/Web/HTTP/Authentication
https://developer.mozilla.org/es/docs/Web/HTTP/Headers</t>
  </si>
  <si>
    <t>+ Contar con un control de tasa de reintentos por login fallido, esto para evitar ataques de fuerza bruta y DDos (Denegación de servicios)
+ Contar con los mecanismos para el cierre de sesión acorde a las medidas de seguridad existente.
Microsegmentar los accesos, Implementando y exigiendo controles de seguridad relacionados con el control de la autenticación, definición de roles y privilegios, utilizar autenticación de multiple factor.
+ Revisar los metodos de autenticación con cuentas G-Suite o Redes Sociales para que se comporten de manera adecuada.</t>
  </si>
  <si>
    <t>PUERTOS ABIERTOS</t>
  </si>
  <si>
    <t>* Realizar la comprobación de cuales puertos tienen abierto, validando su funcionalidad y alcance, y de igual manera el riesgo ante amenazas de seguridad.</t>
  </si>
  <si>
    <t>https://gf.dev/port-scanner</t>
  </si>
  <si>
    <t>* Se realiza la validación de los puertos abiertos del sitio y se evidencia que se encuentran habilitados los siguientes:
Port Service
22 http
26 https
21
53
80
110
143
443
465
587
995
993
3306</t>
  </si>
  <si>
    <t>CAPTCHA</t>
  </si>
  <si>
    <t>* Incluye metodos de verificación tipo Captcha para los formularios que capturen información del trámite, incluyendo además componentes de accesibilidad.</t>
  </si>
  <si>
    <t>https://support.google.com/a/answer/1217728?hl=es</t>
  </si>
  <si>
    <t>* Contar con metodos de verificación tipo Captcha para los formularios que capturen información del ciudadano, se deben incluir los componentes de Accesibilidad complementarios (Audio/ Contraste)
+ Se debe incluir en los elementos que en su formulario capture información del ciudadano. (Chat-recuperación de contraseña-registrese entre otros)</t>
  </si>
  <si>
    <t>USO DE COOKIES Y RASTREADORES WEB</t>
  </si>
  <si>
    <t>* Realiza el seguimiento adecuado a los rastreadores web utilizados dentro de la aplicación, tenga en cuenta que en las cookies utilizadas por terceros estas, pueden contener referencias a sitios externos con vulnerabilidades identificadas. (Google Tag Manager - Analytics / New Relic /Facebook Connect / Gravatar).</t>
  </si>
  <si>
    <t xml:space="preserve">https://cookiedatabase.org/
https://developer.mozilla.org/es/docs/Glossary/safe
</t>
  </si>
  <si>
    <t>* Se deben validar los atributos tipo Flag de HttpOnly y Secure, para que estas cookies viajen de manera segura entre la aplicación y el servidor web y esta, no pueda ser interceptada por un usuario malicioso que pudiera estar “escuchando” los datos transmitidos.
* Se recomienda que en el uso de cookies, rastreadores de analitica web, o solicitudes externas de API´s o Widget de terceros se cuente con los mecanismos para la configuración para aceptar, denegar o revocar el consentimiento para el uso de las misma que, garantice la privacidad de los datos del ciudadano. (Link Rotos)
+ Contar con un banner o modal + que incluya información para la aceptación o denegación por parte de los ciudadanos, respecto a las politicas de seguridad, ni a los terminos y condiciones de uso.</t>
  </si>
  <si>
    <t>PRIVACIDAD Y PROTECCION DE DATOS PERSONALES</t>
  </si>
  <si>
    <t>* Cuenta con los elementos de consulta y aceptación de los términos y condiciones, la política de seguridad y tratamiento de datos personales.
* Cuenta con los mecanismos para la configuración para aceptar, denegar o revocar el consentimiento para el uso de las cookies la cual garantiza la privacidad de los datos que puede ser utilizados por terceros.</t>
  </si>
  <si>
    <t>https://www.sic.gov.co/sobre-la-proteccion-de-datos-personales
https://gobiernodigital.mintic.gov.co/seguridadyprivacidad/portal/Estrategias/MSPI/
https://gobiernodigital.mintic.gov.co/seguridadyprivacidad/portal/Estrategias/MGRSD/</t>
  </si>
  <si>
    <t>Para lo correspondiente al componente de seguridad se requiere contar con los elementos de CONSULTA y ACEPTACIÓN para:
+ Se recomienda revisar los enlaces que no funcionan (Link Rotos), para que se garantice que no se pierda el contexto de navegación.
+ Politica de derechos de Autor y uso sobre contenidos. (PRESENTE) 
+ Términos y condiciones de uso. (PRESENTE) 
+ La política de seguridad de la información (PRESENTE) 
+ Politica de Privacidad, Protección y tratamiento de datos personales. (PRESENTE) 
+ La Política y aviso de utilización de cookies (PRESENTE Con Novedad)
&lt;&lt; PARA CORREO ELECTRONICO &gt;&gt;
++ Se recomienda Descargo de Responsabilidad en correo electronico, junto con los elementos de seguriad, privacidad del mismo, si se incluyen adjuntos estos deben venir encriptados para uso solo al destinatario final, 
   al igual que un identificador del mismo, para demostrar su veracidad y legalidad. Todo esto con el fin de evitar suplantación de identidad o phishing.
El aviso de confidencialidad es un texto de marcado carácter legal que se suele colocar en la firma de los correos de empresa para avisar al destinatario del correo de determinadas circunstancias, generalmente relacionadas con la confidencialidad del contenido.
&lt;&lt; PARA SERVIDORES WEB &gt;&gt;
De igual manera se recomienda.
+ Cumplir en general con el conjunto de obligaciones derivadas de la Ley 1581 de 2012, frente a la privacidad y protección de los datos personales.
+ Incluir los link que direccionen a la documentación de protección de datos personales, en los formularios como: Encuesta de Satisfacción y Chat.
+ Deshabilitar navegación a nivel de directorio.
+ Restringir la escritura de archivos en el servidor web a través de la asignación de permisos de solo lectura.
+ Implementar mensajes de error genéricos que no revelen información acerca de la tecnología usada, excepciones o parámetros que dispararon el error específico.</t>
  </si>
  <si>
    <t>Especificas</t>
  </si>
  <si>
    <t>CABECERAS SEGURAS</t>
  </si>
  <si>
    <t>* Tiene habilitadas las cabeceras de seguridad, entre otras las siguientes: Content-Security-Policy
(CSP), X-Content-Type-Options, X-Frame-Options, X-XSS-Protection, StrictTransport-Security (HSTS), Public-Key-Pins (HPKP) Referrer-Policy, FeaturePolicy.</t>
  </si>
  <si>
    <t>https://owasp.org/www-pdf-archive/Headers_seguros.pdf
https://hackpuntes.com/cabeceras-de-seguridad-http/</t>
  </si>
  <si>
    <t>* Se recomienda habilitar adecuadamente, el uso de cabeceras seguras dentro de su desarrollo web, estas deben estar orientadas al uso funcional de esta aplicación en multiples navegadores.
* Enmascarar, encriptar o tokenizar las respuestas de las peticiones cuando se realicen las consultar para evitar vulnerabilidades de tipo XSS y CSRF, en especial en el intercambio de peticiones con elementos de terceros (CORS) Origin.
Todo esto para esto para evitar ataques de tipo XSS / CSRF, esto se puede contrarestar la HTTP Referer entre otros.</t>
  </si>
  <si>
    <t>MULTIMEDIA Y REDES SOCIALES</t>
  </si>
  <si>
    <t>* Valide que los métodos de embebido de contenido (EMBED), para que se realicen a través de una API o Widget y no embeber directamente sobre el código fuente de la aplicación, como opción puede utilizar las características adicionales de los métodos de iframe disponibles.</t>
  </si>
  <si>
    <t>https://developer.mozilla.org/es/docs/Web/HTML/Element/iframe
https://developer.mozilla.org/es/docs/Learn/HTML/Multimedia_and_embedding/Other_embedding_technologies
https://www.w3schools.com/tags/tag_iframe.ASP</t>
  </si>
  <si>
    <t>* Se Recomienda validar que para las URL de Redes Sociales o Youtube, utilicen métodos de embebido de contenido como (EMBED), como opción puede utilizar las características adicionales de los métodos de iframe disponibles., 
para que las API o Widget queden embebidas y no directamente sobre el código fuente de la aplicación.</t>
  </si>
  <si>
    <t>VERSIONAMIENTO</t>
  </si>
  <si>
    <t>* Se recomienda mantener actualizada la versión de Jquery, dado que la versiones anteriores al 2.0.1 se evidencia que poseen algunas vulnerabilidades de seguridad de tipo XSS.
* Se recomienda usar API's para la protección de datos elementos como ASP.NET Core.
* Se recomienda mantener Actualizadas las dependencias y librerías externas utilizadas en el desarrollo de la aplicación. (API - Widget)</t>
  </si>
  <si>
    <t xml:space="preserve">https://snyk.io/test/npm/jquery/1.12.1
https://docs.microsoft.com/es-es/dotnet/standard/security/
</t>
  </si>
  <si>
    <t>VERSIONAMIENTO Y UPGRADE LIBRERIAS Y COMPONENTES.
Se recomienda mantener actualizadas las versiones y upgrade de librerias y componentes de desarrollo en aras de mitigar las vulnerabilidades ya conocidas.
* NEXTJS
Se recomienda mantener actualizada la versión de Jquery, dado que la versiones previas al 1.0 se evidencia que poseen algunas vulnerabilidades de seguridad de tipo XSS.
https://platform.twitter.com/_next/static/chunks/modules.3e7fdd96591c573dde4c.js</t>
  </si>
  <si>
    <t>Infraestructura</t>
  </si>
  <si>
    <t>PARCHES</t>
  </si>
  <si>
    <t>* Se recomienda que la infraestructura y sistemas operativos Base, cuenten con la actualización periodica de los KB especialmente los referentes a los parches de seguridad. (Sistemas Operativos, IIS, SharePoint)</t>
  </si>
  <si>
    <t>https://www.catalog.update.microsoft.com/Home.aspx
https://www.linux.org</t>
  </si>
  <si>
    <t>Se espera que por parte de la entidad, se cuente con los mecanismos e infraestructura perimetral que garantice que se utilizan las ultimas versiones de las librerias, api, widget
y que los sistemas operativos base esta correctamente parchados.</t>
  </si>
  <si>
    <t>FIREWALL</t>
  </si>
  <si>
    <t>* Se recomienda contar con un WAF (Web Application Firewall) o UTM (Unified Threat Management), que incorpore adecuadamente las reglas de filtrado de transacciones y el Content Security Policy (CSP).
* Se recomienda que el WAF o Cortafuegos utilizado cuente con los firmware y parches necesarios para evitar vulnerabilidades sobre denegación de servicios o fallas de "día cero".
* Si se utilizan plataformas tercerizadas como CloudFlare, VPS o Hosting Web, estos deben tener habilitadas las opciones referentes a la Seguridad de la aplicación.</t>
  </si>
  <si>
    <t xml:space="preserve">https://azure.microsoft.com/es-es/services/web-application-firewall/#security
https://www.oracle.com/es/database/security/que-es-un-waf.html
</t>
  </si>
  <si>
    <t>Se espera que por parte de la entidad, que este utilizando un WAF o UTM, que complemente la seguridad perimetral de la aplicación.
* Se recomienda que la infraestructura y sistemas operativos Base, cuenten con la actualización periodica de los parches especialmente los referentes a los de seguridad. 
* De igual manera realizar upgrade de los componentes librerias y demás elementos del software base (Sistemas Operativos, Apache, IIS, SharePoint, Drupal, Nginx, WordPress).
* Se recomienda contar con un WAF (Web Application Firewall) o UTM (Unified Threat Management) - (Cloudfire / Imperva), que incorpore adecuadamente las reglas de filtrado de transacciones y el Content Security Policy (CSP).
* Se recomienda que el WAF o UTM utilizado cuente con los firmware y parches necesarios para evitar vulnerabilidades sobre denegación de servicios o fallas de "día cero".
* Si se utilizan plataformas tercerizadas como CloudFlare, VPS o Hosting Web, estos deben tener habilitadas las opciones referentes a la Seguridad de la aplicación.</t>
  </si>
  <si>
    <t>RECUPERACION Y RESPALDO</t>
  </si>
  <si>
    <t>* Cuenta con las políticas aplicables a:
o	Respaldo y Copias de Seguridad.
o	DRP (Plan de Recuperación ante Desastres)
o	BCP (Plan de Continuidad Empresarial)</t>
  </si>
  <si>
    <t>https://azure.microsoft.com/es-es/services/backup/</t>
  </si>
  <si>
    <t>Se espera que por parte de la entidad se cuente con el respaldo periodico y constaste, incluyendo pruebas de restauración de respaldos, No solo de Data, sino de binarios y código fuente.</t>
  </si>
  <si>
    <t>ANTIVIRUS</t>
  </si>
  <si>
    <t>Cuenta con elementos de seguridad para scaneo de virus, que permita evitar ataque a puntos vulnerables vulnerabilidades, buscar, detectar y eliminar virus de una computadora</t>
  </si>
  <si>
    <t xml:space="preserve">https://latam.kaspersky.com/small-to-medium-business-security/windows-server-security
https://securitycloud.symantec.com/cc/landing
https://www.bitdefender.es/business/next-gen-solutions/protect-endpoints.html
</t>
  </si>
  <si>
    <t xml:space="preserve">* Se recomienda tener elementos de protección del entorno de red local, a traves de software antivirus, que escanee, monitoree y restrija la presencia de codigo malicioso.
- Ransomware, Los ataques ransomware de la variedad WannaCry, son ataques informáticos que usan el criptogusano conocido como WannaCry dirigidos al sistema operativo base.
</t>
  </si>
  <si>
    <t>Recomendaciones Adicionales</t>
  </si>
  <si>
    <t> </t>
  </si>
  <si>
    <t>* Se recomienda el uso de imagenes con formatos JPEG 2000, JPEG XR y WebP y controlar el tamaño de las mismas
* Se recomienda cargar los assets (css y js) críticos de primeras y no bloquear el primer renderizado de la página
* Se recomienda posponer la carga de imágenes que no aparecen en pantalla
* Se recomienda habilitar la compresión de texto
* Se recomienda eliminar el contenido CSS y los recursos Javascript que no se usen.
* Se recomienda llamar los recursos (JS, CSS y multimedia) desde URLs absolutas
* Se recomienda implementar una política de caché eficaz
* Se recomienda separar la lógica del frontend (scripts) y estilos en archivos diferentes al documento del sitio principal
* Se recomienda reducir el impacto del código de terceros en la carga
* Se recomienda cargar los archivos de Javascript al final de la pagina
* Se recomienda el uso de etiquetas semanticas (header, nav, section, article, aside y footer)
* Se recomienda utlizar algun patron arquitectonico en el desarrollo de los servicio o software cuando aplique
* Se recomienda utilizar en la generacion de APIs RESTful/JSON cuando aplique
* Se recomienda usa un framework en la tecnologia de desarrollo, para el manejo de las transacciones cuando aplique.
* Se recomienda utilizar algun tipo de gestionador de Log y que su visualizacion sea controlada en ambientes.
* Se recomienda no usar variables localStorage en la parte front-end cuando aplique.</t>
  </si>
  <si>
    <t>Alcance</t>
  </si>
  <si>
    <t>Revisión preliminar de las heurísticas de usabilidad planteadas por Nielsen Group.</t>
  </si>
  <si>
    <t>GUÍA DE USABILIDAD</t>
  </si>
  <si>
    <t>HEURISTICAS DE NIELSEN</t>
  </si>
  <si>
    <t xml:space="preserve">https://www.gov.co/uploads/KIT_GUIA_USABILIDAD_GD_DIC_2020_v_2_0.pdf
</t>
  </si>
  <si>
    <t>https://www.uifrommars.com/10-reglas-heuristicas-como-aplicarlas/</t>
  </si>
  <si>
    <t>Euristicas</t>
  </si>
  <si>
    <t>Resultado</t>
  </si>
  <si>
    <t>Observación</t>
  </si>
  <si>
    <t>Cumplimiento</t>
  </si>
  <si>
    <t>Identidad e información</t>
  </si>
  <si>
    <t>Lenguaje y redacción</t>
  </si>
  <si>
    <t>Rotulado</t>
  </si>
  <si>
    <t>Estructura y navegación</t>
  </si>
  <si>
    <t xml:space="preserve">           Los enlaces ya visitados se deben remarcar en un color difirente para orientar al usuario sobre los enlaces que ya visito.                                                   </t>
  </si>
  <si>
    <t>Layout de la página</t>
  </si>
  <si>
    <t>Búsqueda (en caso de ser necesaria)</t>
  </si>
  <si>
    <t>Elementos multimedia</t>
  </si>
  <si>
    <t>Ayuda</t>
  </si>
  <si>
    <t>Control y retroalimentación</t>
  </si>
  <si>
    <t>TOTAL DE AVANCE PONDERADO</t>
  </si>
  <si>
    <t xml:space="preserve">Realizar el análisis de cumplimiento de los criterios del Nivel de Conformidad AA de acuerdo con las WCAG 2.1. Sin embargo al ser un recurso completamente gráfico (mockup), las observaciones van enfocadas a aquellos criterios gráficos. </t>
  </si>
  <si>
    <t>Criterios generales</t>
  </si>
  <si>
    <t>Contenido no textual</t>
  </si>
  <si>
    <t>Todas las imagenes deben implementar una etiqueta  alt que describa el contenido de la misma, en el caso de los iconos que cumplen una función, la etiqueta debe indicar la funcionalidad (Imprimir, descargar, buscar en tramite, eliminar archivo).  Se evidencio que, aunque se implementa la etiqueta, la descripción no representa  la imagen, por ejemplo: alt="logo", no es una descripción adecuada.                                                                                     Estas etiquetas son interpretadas por tecnologias de asistencia de lectura en pantalla a usuarios con diversas limitaciones.</t>
  </si>
  <si>
    <t>Contenido multimedia</t>
  </si>
  <si>
    <t xml:space="preserve"> Uso de encabezados, etiquetas semánticas</t>
  </si>
  <si>
    <t>La descripción de las etiquetas alt se debe mejorar.             Todos los enlaces deben implementar una etiqueta Title que indique al usuario hacia donde redirecciona el enlace, toda la sección de tramites no implementa las etiquetas.                                                                                         No se evidencia un encabezado H1 como titulo principal.</t>
  </si>
  <si>
    <t>Orden de los elementos, orden del foco</t>
  </si>
  <si>
    <t>No Cumple</t>
  </si>
  <si>
    <t>No es posible visualizar el orden del foco,  en el carrusel se pierde el foco, no hay un boton de saltar al contenido principal</t>
  </si>
  <si>
    <t>Navegación por teclado, foco visible</t>
  </si>
  <si>
    <t>Ha mejorado la implementacion, sin embargo debe darse el contraste en todos los elementos, aun falta por mejorar.</t>
  </si>
  <si>
    <t>Tiempo ajustable</t>
  </si>
  <si>
    <t>Contenidos en movimiento</t>
  </si>
  <si>
    <t>Evitar bloques, titulado de páginas y múltiples vías</t>
  </si>
  <si>
    <t>Navegación e identificación coherente y consistente</t>
  </si>
  <si>
    <t>Contraste entre el fondo/texto y elementos de la UI</t>
  </si>
  <si>
    <t>Responsive Web Design: medidas relativas, zoom sin pérdida de información ni funcionalidad, imágenes redimensionadas correctamente, no se genera scroll horizontal</t>
  </si>
  <si>
    <t xml:space="preserve">Etiquetas y enlaces comprensibles </t>
  </si>
  <si>
    <t>Idioma de la página y sus partes</t>
  </si>
  <si>
    <t>Formularios</t>
  </si>
  <si>
    <t>Cambios de contexto</t>
  </si>
  <si>
    <t>Componentes correctamente construídos: nombre, función y valor</t>
  </si>
  <si>
    <t>Documento de autocertificacion en cumplimiento de accesibilidad nivel AA</t>
  </si>
  <si>
    <t>Se debe informar al usuario que la pagina web cumple con las pautas de accesiblidad web de la WCAG 2.1, este recurso es una autocertificación que realiza la entidad responsable a nivel interno, una vez cumpla con todos los criterios de accesibilidad.</t>
  </si>
  <si>
    <t>RESUMEN DEL TOTAL DE AVANCE</t>
  </si>
  <si>
    <t>Criterio</t>
  </si>
  <si>
    <t>Peso</t>
  </si>
  <si>
    <t>Avance 100%</t>
  </si>
  <si>
    <t>Diseño</t>
  </si>
  <si>
    <t>Funcional</t>
  </si>
  <si>
    <t>Seguridad</t>
  </si>
  <si>
    <t>Usabilidad</t>
  </si>
  <si>
    <t>Accesibilidad</t>
  </si>
  <si>
    <t>Entidad: PERSONERIA DE ITAGUI</t>
  </si>
  <si>
    <t>URL: https://personeriaitagui.gov.co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</si>
</sst>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font>
      <sz val="11"/>
      <color theme="1"/>
      <name val="Calibri"/>
      <family val="2"/>
      <scheme val="minor"/>
    </font>
    <font>
      <sz val="12"/>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6"/>
      <color theme="1"/>
      <name val="Calibri"/>
      <family val="2"/>
      <scheme val="minor"/>
    </font>
    <font>
      <b/>
      <sz val="12"/>
      <color theme="1"/>
      <name val="Calibri (Body)"/>
    </font>
    <font>
      <b/>
      <sz val="12"/>
      <color theme="1"/>
      <name val="Calibri"/>
      <family val="2"/>
      <scheme val="minor"/>
    </font>
    <font>
      <b/>
      <sz val="14"/>
      <color theme="1"/>
      <name val="Calibri (Body)"/>
    </font>
    <font>
      <sz val="14"/>
      <color theme="1"/>
      <name val="Calibri"/>
      <family val="2"/>
      <scheme val="minor"/>
    </font>
    <font>
      <sz val="14"/>
      <color theme="0"/>
      <name val="Calibri"/>
      <family val="2"/>
      <scheme val="minor"/>
    </font>
    <font>
      <b/>
      <sz val="14"/>
      <color theme="0"/>
      <name val="Calibri"/>
      <family val="2"/>
      <scheme val="minor"/>
    </font>
    <font>
      <b/>
      <sz val="18"/>
      <color theme="0"/>
      <name val="Calibri"/>
      <family val="2"/>
      <scheme val="minor"/>
    </font>
    <font>
      <b/>
      <sz val="14"/>
      <color theme="1"/>
      <name val="Calibri"/>
      <family val="2"/>
      <scheme val="minor"/>
    </font>
    <font>
      <u/>
      <sz val="14"/>
      <color theme="10"/>
      <name val="Calibri"/>
      <family val="2"/>
      <scheme val="minor"/>
    </font>
    <font>
      <sz val="14"/>
      <color theme="0" tint="-0.34998626667073579"/>
      <name val="Calibri"/>
      <family val="2"/>
      <scheme val="minor"/>
    </font>
    <font>
      <sz val="14"/>
      <name val="Calibri"/>
      <family val="2"/>
      <scheme val="minor"/>
    </font>
    <font>
      <sz val="9"/>
      <color indexed="81"/>
      <name val="Tahoma"/>
      <family val="2"/>
    </font>
    <font>
      <b/>
      <sz val="9"/>
      <color indexed="81"/>
      <name val="Tahoma"/>
      <family val="2"/>
    </font>
    <font>
      <sz val="10"/>
      <color theme="1"/>
      <name val="Calibri"/>
      <family val="2"/>
    </font>
    <font>
      <b/>
      <sz val="14"/>
      <color rgb="FF006100"/>
      <name val="Calibri"/>
      <family val="2"/>
      <scheme val="minor"/>
    </font>
    <font>
      <b/>
      <sz val="14"/>
      <color rgb="FF9C5700"/>
      <name val="Calibri"/>
      <family val="2"/>
      <scheme val="minor"/>
    </font>
    <font>
      <b/>
      <sz val="14"/>
      <color rgb="FF9C0006"/>
      <name val="Calibri"/>
      <family val="2"/>
      <scheme val="minor"/>
    </font>
    <font>
      <sz val="14"/>
      <color rgb="FF006100"/>
      <name val="Calibri"/>
      <family val="2"/>
      <scheme val="minor"/>
    </font>
    <font>
      <b/>
      <u/>
      <sz val="11"/>
      <color theme="10"/>
      <name val="Calibri"/>
      <family val="2"/>
      <scheme val="minor"/>
    </font>
    <font>
      <b/>
      <sz val="24"/>
      <color theme="0"/>
      <name val="Calibri"/>
      <family val="2"/>
      <scheme val="minor"/>
    </font>
    <font>
      <sz val="14"/>
      <color rgb="FF404040"/>
      <name val="Calibri"/>
      <family val="2"/>
    </font>
    <font>
      <b/>
      <sz val="14"/>
      <color rgb="FF404040"/>
      <name val="Calibri"/>
      <family val="2"/>
    </font>
    <font>
      <b/>
      <sz val="22"/>
      <color theme="0"/>
      <name val="Calibri"/>
      <family val="2"/>
      <scheme val="minor"/>
    </font>
    <font>
      <sz val="14"/>
      <color rgb="FF000000"/>
      <name val="Arial"/>
      <family val="2"/>
    </font>
    <font>
      <b/>
      <sz val="14"/>
      <color rgb="FF434343"/>
      <name val="Calibri"/>
      <family val="2"/>
    </font>
    <font>
      <i/>
      <sz val="14"/>
      <color rgb="FF000000"/>
      <name val="Arial"/>
      <family val="2"/>
    </font>
    <font>
      <sz val="14"/>
      <color rgb="FF000000"/>
      <name val="Calibri"/>
      <family val="2"/>
    </font>
    <font>
      <sz val="14"/>
      <name val="Calibri"/>
      <family val="2"/>
    </font>
    <font>
      <sz val="14"/>
      <color theme="1"/>
      <name val="Calibri"/>
      <family val="2"/>
    </font>
    <font>
      <u/>
      <sz val="12"/>
      <color theme="1"/>
      <name val="Calibri"/>
      <family val="2"/>
      <scheme val="minor"/>
    </font>
    <font>
      <u/>
      <sz val="14"/>
      <color theme="1"/>
      <name val="Calibri"/>
      <family val="2"/>
      <scheme val="minor"/>
    </font>
    <font>
      <u/>
      <sz val="11"/>
      <color theme="1"/>
      <name val="Calibri"/>
      <family val="2"/>
      <scheme val="minor"/>
    </font>
    <font>
      <b/>
      <sz val="11"/>
      <color rgb="FFFFFFFF"/>
      <name val="Calibri"/>
      <family val="2"/>
      <scheme val="minor"/>
    </font>
    <font>
      <b/>
      <sz val="14"/>
      <color rgb="FF000000"/>
      <name val="Calibri"/>
      <family val="2"/>
      <scheme val="minor"/>
    </font>
    <font>
      <b/>
      <sz val="14"/>
      <color rgb="FFFFFFFF"/>
      <name val="Calibri (Body)"/>
    </font>
    <font>
      <sz val="11"/>
      <name val="Calibri"/>
      <family val="2"/>
      <scheme val="minor"/>
    </font>
    <font>
      <sz val="11"/>
      <color rgb="FF000000"/>
      <name val="Calibri"/>
      <family val="2"/>
    </font>
    <font>
      <b/>
      <sz val="12"/>
      <color rgb="FFFFFFFF"/>
      <name val="Calibri"/>
      <family val="2"/>
    </font>
    <font>
      <sz val="12"/>
      <color rgb="FF000000"/>
      <name val="Calibri"/>
      <family val="2"/>
    </font>
    <font>
      <b/>
      <sz val="18"/>
      <color rgb="FFFFFFFF"/>
      <name val="Calibri"/>
      <family val="2"/>
    </font>
    <font>
      <b/>
      <sz val="11"/>
      <color rgb="FFFFFFFF"/>
      <name val="Calibri"/>
      <family val="2"/>
    </font>
    <font>
      <b/>
      <sz val="14"/>
      <color rgb="FF000000"/>
      <name val="Calibri (Body)"/>
    </font>
    <font>
      <b/>
      <sz val="14"/>
      <color rgb="FF006100"/>
      <name val="Calibri"/>
      <family val="2"/>
    </font>
    <font>
      <b/>
      <sz val="14"/>
      <color rgb="FF9C5700"/>
      <name val="Calibri"/>
      <family val="2"/>
    </font>
    <font>
      <b/>
      <sz val="14"/>
      <color rgb="FF9C0006"/>
      <name val="Calibri"/>
      <family val="2"/>
    </font>
    <font>
      <b/>
      <sz val="14"/>
      <color rgb="FF000000"/>
      <name val="Calibri"/>
      <family val="2"/>
    </font>
    <font>
      <b/>
      <sz val="14"/>
      <color rgb="FFFFFFFF"/>
      <name val="Calibri"/>
      <family val="2"/>
    </font>
    <font>
      <b/>
      <sz val="14"/>
      <color theme="1"/>
      <name val="Calibri"/>
      <family val="2"/>
    </font>
    <font>
      <b/>
      <sz val="12"/>
      <color rgb="FFFFFFFF"/>
      <name val="Calibri"/>
      <family val="2"/>
      <scheme val="minor"/>
    </font>
    <font>
      <b/>
      <sz val="9"/>
      <color rgb="FF000000"/>
      <name val="Tahoma"/>
      <family val="2"/>
    </font>
    <font>
      <sz val="9"/>
      <color rgb="FF000000"/>
      <name val="Tahoma"/>
      <family val="2"/>
    </font>
    <font>
      <b/>
      <sz val="11"/>
      <color rgb="FF000000"/>
      <name val="Calibri"/>
      <family val="2"/>
    </font>
    <font>
      <b/>
      <sz val="14"/>
      <color rgb="FF000000"/>
      <name val="Calibri"/>
      <family val="2"/>
      <charset val="1"/>
    </font>
    <font>
      <sz val="14"/>
      <color rgb="FF000000"/>
      <name val="Calibri"/>
      <charset val="1"/>
    </font>
    <font>
      <sz val="14"/>
      <color rgb="FF000000"/>
      <name val="Calibri"/>
    </font>
    <font>
      <b/>
      <sz val="14"/>
      <color rgb="FF000000"/>
      <name val="Calibri"/>
    </font>
    <font>
      <i/>
      <sz val="11"/>
      <color rgb="FF000000"/>
      <name val="Arial"/>
      <family val="2"/>
    </font>
    <font>
      <i/>
      <sz val="12"/>
      <color rgb="FF000000"/>
      <name val="Arial"/>
      <family val="2"/>
    </font>
    <font>
      <sz val="14"/>
      <color rgb="FF000000"/>
      <name val="Calibri"/>
      <family val="2"/>
      <scheme val="minor"/>
    </font>
    <font>
      <b/>
      <sz val="12"/>
      <color rgb="FFFFFFFF"/>
      <name val="Calibri"/>
    </font>
  </fonts>
  <fills count="1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FFFF"/>
        <bgColor indexed="64"/>
      </patternFill>
    </fill>
    <fill>
      <patternFill patternType="solid">
        <fgColor rgb="FFC6EFCE"/>
        <bgColor indexed="64"/>
      </patternFill>
    </fill>
    <fill>
      <patternFill patternType="solid">
        <fgColor rgb="FFFFEB9C"/>
        <bgColor indexed="64"/>
      </patternFill>
    </fill>
    <fill>
      <patternFill patternType="solid">
        <fgColor rgb="FFFFC7CE"/>
        <bgColor indexed="64"/>
      </patternFill>
    </fill>
    <fill>
      <patternFill patternType="solid">
        <fgColor theme="0" tint="-4.9989318521683403E-2"/>
        <bgColor indexed="64"/>
      </patternFill>
    </fill>
    <fill>
      <patternFill patternType="solid">
        <fgColor rgb="FF002060"/>
        <bgColor rgb="FF000000"/>
      </patternFill>
    </fill>
    <fill>
      <patternFill patternType="solid">
        <fgColor rgb="FFFFFFFF"/>
        <bgColor rgb="FF000000"/>
      </patternFill>
    </fill>
    <fill>
      <patternFill patternType="solid">
        <fgColor rgb="FFFFEB9C"/>
        <bgColor rgb="FF000000"/>
      </patternFill>
    </fill>
    <fill>
      <patternFill patternType="solid">
        <fgColor rgb="FFFFC7CE"/>
        <bgColor rgb="FF000000"/>
      </patternFill>
    </fill>
    <fill>
      <patternFill patternType="solid">
        <fgColor rgb="FFC6EFCE"/>
        <bgColor rgb="FF000000"/>
      </patternFill>
    </fill>
    <fill>
      <patternFill patternType="solid">
        <fgColor rgb="FF8EA9DB"/>
        <bgColor rgb="FF000000"/>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style="thin">
        <color indexed="64"/>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theme="1"/>
      </left>
      <right/>
      <top style="thin">
        <color indexed="64"/>
      </top>
      <bottom/>
      <diagonal/>
    </border>
    <border>
      <left style="thin">
        <color theme="1"/>
      </left>
      <right/>
      <top/>
      <bottom style="thin">
        <color indexed="64"/>
      </bottom>
      <diagonal/>
    </border>
    <border>
      <left style="thin">
        <color rgb="FF000000"/>
      </left>
      <right/>
      <top/>
      <bottom/>
      <diagonal/>
    </border>
    <border>
      <left style="thin">
        <color indexed="64"/>
      </left>
      <right style="thin">
        <color indexed="64"/>
      </right>
      <top/>
      <bottom style="thin">
        <color rgb="FF000000"/>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indexed="64"/>
      </left>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s>
  <cellStyleXfs count="2">
    <xf numFmtId="0" fontId="0" fillId="0" borderId="0"/>
    <xf numFmtId="0" fontId="4" fillId="0" borderId="0" applyNumberFormat="0" applyFill="0" applyBorder="0" applyAlignment="0" applyProtection="0"/>
  </cellStyleXfs>
  <cellXfs count="284">
    <xf numFmtId="0" fontId="0" fillId="0" borderId="0" xfId="0"/>
    <xf numFmtId="0" fontId="5" fillId="0" borderId="0" xfId="0" applyFont="1" applyAlignment="1">
      <alignment vertical="center" wrapText="1"/>
    </xf>
    <xf numFmtId="0" fontId="3" fillId="0" borderId="0" xfId="0" applyFont="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2" fillId="0" borderId="0" xfId="0" applyFont="1" applyAlignment="1">
      <alignment vertical="top" wrapText="1"/>
    </xf>
    <xf numFmtId="0" fontId="7" fillId="0" borderId="0" xfId="0" applyFont="1" applyAlignment="1">
      <alignment vertical="top" wrapText="1"/>
    </xf>
    <xf numFmtId="0" fontId="4" fillId="0" borderId="0" xfId="1" applyFill="1" applyBorder="1" applyAlignment="1">
      <alignment horizontal="left" vertical="top"/>
    </xf>
    <xf numFmtId="0" fontId="6" fillId="0" borderId="0" xfId="0" applyFont="1" applyAlignment="1">
      <alignment horizontal="left" vertical="center" wrapText="1"/>
    </xf>
    <xf numFmtId="0" fontId="8" fillId="0" borderId="0" xfId="0" applyFont="1" applyAlignment="1">
      <alignment vertical="center" wrapText="1"/>
    </xf>
    <xf numFmtId="0" fontId="10" fillId="0" borderId="0" xfId="0" applyFont="1" applyAlignment="1">
      <alignment horizontal="left" vertical="center" wrapText="1"/>
    </xf>
    <xf numFmtId="0" fontId="15" fillId="0" borderId="1" xfId="0" applyFont="1" applyBorder="1" applyAlignment="1">
      <alignment horizontal="left" vertical="center" wrapText="1"/>
    </xf>
    <xf numFmtId="0" fontId="9" fillId="0" borderId="1" xfId="0" applyFont="1" applyBorder="1" applyAlignment="1">
      <alignment horizontal="left" vertical="center"/>
    </xf>
    <xf numFmtId="0" fontId="11" fillId="2" borderId="1" xfId="0" applyFont="1" applyFill="1" applyBorder="1" applyAlignment="1">
      <alignment horizontal="center" vertical="center" wrapText="1"/>
    </xf>
    <xf numFmtId="9" fontId="1" fillId="0" borderId="1" xfId="0" applyNumberFormat="1" applyFont="1" applyBorder="1" applyAlignment="1">
      <alignment horizontal="center" vertical="center"/>
    </xf>
    <xf numFmtId="0" fontId="0" fillId="0" borderId="1" xfId="0" applyBorder="1"/>
    <xf numFmtId="0" fontId="16" fillId="0" borderId="1" xfId="0" applyFont="1" applyBorder="1" applyAlignment="1">
      <alignment horizontal="left" vertical="center" wrapText="1"/>
    </xf>
    <xf numFmtId="0" fontId="9" fillId="0" borderId="0" xfId="0" applyFont="1"/>
    <xf numFmtId="0" fontId="14" fillId="0" borderId="0" xfId="1" applyFont="1" applyFill="1" applyBorder="1" applyAlignment="1">
      <alignment horizontal="left" vertical="top"/>
    </xf>
    <xf numFmtId="0" fontId="19" fillId="0" borderId="0" xfId="0" applyFont="1"/>
    <xf numFmtId="0" fontId="19" fillId="0" borderId="0" xfId="0" applyFont="1" applyAlignment="1">
      <alignment horizontal="left"/>
    </xf>
    <xf numFmtId="0" fontId="19" fillId="4" borderId="0" xfId="0" applyFont="1" applyFill="1"/>
    <xf numFmtId="0" fontId="1"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0" xfId="0" applyFont="1" applyAlignment="1">
      <alignment horizontal="left" vertical="center" wrapText="1"/>
    </xf>
    <xf numFmtId="0" fontId="19" fillId="0" borderId="0" xfId="0" applyFont="1" applyAlignment="1">
      <alignment vertical="center"/>
    </xf>
    <xf numFmtId="0" fontId="21" fillId="6" borderId="1"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16" fillId="0" borderId="0" xfId="0" applyFont="1" applyAlignment="1">
      <alignment horizontal="left" vertical="center" wrapText="1"/>
    </xf>
    <xf numFmtId="0" fontId="15" fillId="0" borderId="0" xfId="0" applyFont="1" applyAlignment="1">
      <alignment horizontal="left" vertical="center" wrapText="1"/>
    </xf>
    <xf numFmtId="0" fontId="9" fillId="0" borderId="0" xfId="0" applyFont="1" applyAlignment="1">
      <alignment horizontal="left" vertical="center"/>
    </xf>
    <xf numFmtId="9" fontId="9" fillId="0" borderId="0" xfId="0" applyNumberFormat="1" applyFont="1" applyAlignment="1">
      <alignment horizontal="center" vertical="center"/>
    </xf>
    <xf numFmtId="9" fontId="23" fillId="0" borderId="0" xfId="0" applyNumberFormat="1" applyFont="1" applyAlignment="1">
      <alignment horizontal="center" vertical="center"/>
    </xf>
    <xf numFmtId="9" fontId="9" fillId="0" borderId="0" xfId="0" applyNumberFormat="1" applyFont="1" applyAlignment="1">
      <alignment horizontal="center" vertical="center" wrapText="1"/>
    </xf>
    <xf numFmtId="0" fontId="9" fillId="0" borderId="0" xfId="0" applyFont="1" applyAlignment="1">
      <alignment vertical="center" wrapText="1"/>
    </xf>
    <xf numFmtId="9" fontId="9" fillId="0" borderId="0" xfId="0" applyNumberFormat="1" applyFont="1" applyAlignment="1">
      <alignment vertical="center"/>
    </xf>
    <xf numFmtId="9" fontId="9" fillId="0" borderId="0" xfId="0" applyNumberFormat="1" applyFont="1" applyAlignment="1">
      <alignment horizontal="left" vertical="center"/>
    </xf>
    <xf numFmtId="9" fontId="16" fillId="0" borderId="0" xfId="0" applyNumberFormat="1" applyFont="1" applyAlignment="1">
      <alignment horizontal="left" vertical="center"/>
    </xf>
    <xf numFmtId="9" fontId="16" fillId="0" borderId="0" xfId="0" applyNumberFormat="1" applyFont="1" applyAlignment="1">
      <alignment horizontal="left" vertical="center" wrapText="1"/>
    </xf>
    <xf numFmtId="0" fontId="11" fillId="0" borderId="0" xfId="0" applyFont="1" applyAlignment="1">
      <alignment horizontal="center" vertical="center" wrapText="1"/>
    </xf>
    <xf numFmtId="0" fontId="14" fillId="0" borderId="1" xfId="1" applyFont="1" applyFill="1" applyBorder="1" applyAlignment="1">
      <alignment vertical="center" wrapText="1"/>
    </xf>
    <xf numFmtId="0" fontId="14" fillId="3" borderId="15" xfId="1" applyFont="1" applyFill="1" applyBorder="1" applyAlignment="1">
      <alignment vertical="center" wrapText="1"/>
    </xf>
    <xf numFmtId="0" fontId="14" fillId="3" borderId="13" xfId="1" applyFont="1" applyFill="1" applyBorder="1" applyAlignment="1">
      <alignment vertical="center" wrapText="1"/>
    </xf>
    <xf numFmtId="0" fontId="14" fillId="0" borderId="1" xfId="1" applyFont="1" applyFill="1" applyBorder="1" applyAlignment="1">
      <alignment horizontal="left" vertical="center" wrapText="1"/>
    </xf>
    <xf numFmtId="0" fontId="24" fillId="8" borderId="1" xfId="1" applyFont="1" applyFill="1" applyBorder="1" applyAlignment="1">
      <alignment horizontal="center" vertical="center" wrapText="1"/>
    </xf>
    <xf numFmtId="0" fontId="12" fillId="0" borderId="0" xfId="0" applyFont="1" applyAlignment="1">
      <alignment vertical="center" wrapText="1"/>
    </xf>
    <xf numFmtId="0" fontId="25" fillId="0" borderId="0" xfId="0" applyFont="1" applyAlignment="1">
      <alignment vertical="center" wrapText="1"/>
    </xf>
    <xf numFmtId="0" fontId="13" fillId="0" borderId="0" xfId="0" applyFont="1" applyAlignment="1">
      <alignment vertical="center" wrapText="1"/>
    </xf>
    <xf numFmtId="0" fontId="14" fillId="3" borderId="0" xfId="1" applyFont="1" applyFill="1" applyBorder="1" applyAlignment="1">
      <alignment vertical="center" wrapText="1"/>
    </xf>
    <xf numFmtId="0" fontId="29" fillId="0" borderId="19" xfId="0" applyFont="1" applyBorder="1" applyAlignment="1">
      <alignment vertical="center" wrapText="1"/>
    </xf>
    <xf numFmtId="0" fontId="30" fillId="0" borderId="17" xfId="0" applyFont="1" applyBorder="1" applyAlignment="1">
      <alignment vertical="center" wrapText="1"/>
    </xf>
    <xf numFmtId="0" fontId="32" fillId="0" borderId="19" xfId="0" applyFont="1" applyBorder="1" applyAlignment="1">
      <alignment vertical="center" wrapText="1"/>
    </xf>
    <xf numFmtId="0" fontId="30" fillId="0" borderId="19" xfId="0" applyFont="1" applyBorder="1" applyAlignment="1">
      <alignment vertical="center" wrapText="1"/>
    </xf>
    <xf numFmtId="0" fontId="32" fillId="4" borderId="19" xfId="0" applyFont="1" applyFill="1" applyBorder="1" applyAlignment="1">
      <alignment vertical="center" wrapText="1"/>
    </xf>
    <xf numFmtId="0" fontId="30" fillId="4" borderId="19" xfId="0" applyFont="1" applyFill="1" applyBorder="1" applyAlignment="1">
      <alignment vertical="center" wrapText="1"/>
    </xf>
    <xf numFmtId="0" fontId="32" fillId="0" borderId="20" xfId="0" applyFont="1" applyBorder="1" applyAlignment="1">
      <alignment vertical="center" wrapText="1"/>
    </xf>
    <xf numFmtId="0" fontId="34" fillId="0" borderId="19" xfId="0" applyFont="1" applyBorder="1" applyAlignment="1">
      <alignment vertical="center"/>
    </xf>
    <xf numFmtId="0" fontId="4" fillId="0" borderId="0" xfId="1" applyFill="1" applyBorder="1" applyAlignment="1">
      <alignment horizontal="left" vertical="center" wrapText="1"/>
    </xf>
    <xf numFmtId="9" fontId="9" fillId="0" borderId="1" xfId="0" applyNumberFormat="1" applyFont="1" applyBorder="1" applyAlignment="1">
      <alignment horizontal="center" vertical="center"/>
    </xf>
    <xf numFmtId="9" fontId="9" fillId="0" borderId="1" xfId="0" applyNumberFormat="1" applyFont="1" applyBorder="1" applyAlignment="1">
      <alignment horizontal="center" vertical="center" wrapText="1"/>
    </xf>
    <xf numFmtId="9" fontId="35" fillId="0" borderId="1" xfId="0" applyNumberFormat="1" applyFont="1" applyBorder="1" applyAlignment="1">
      <alignment horizontal="center" vertical="center"/>
    </xf>
    <xf numFmtId="9" fontId="36" fillId="0" borderId="1" xfId="0" applyNumberFormat="1" applyFont="1" applyBorder="1" applyAlignment="1">
      <alignment horizontal="center" vertical="center"/>
    </xf>
    <xf numFmtId="0" fontId="37" fillId="0" borderId="0" xfId="0" applyFont="1"/>
    <xf numFmtId="0" fontId="20" fillId="5" borderId="1" xfId="0" applyFont="1" applyFill="1" applyBorder="1" applyAlignment="1">
      <alignment horizontal="center" vertical="center" wrapText="1"/>
    </xf>
    <xf numFmtId="9" fontId="38" fillId="2" borderId="0" xfId="0" applyNumberFormat="1" applyFont="1" applyFill="1"/>
    <xf numFmtId="0" fontId="4" fillId="4" borderId="0" xfId="1" applyFill="1" applyBorder="1" applyAlignment="1">
      <alignment horizontal="left" vertical="center" wrapText="1"/>
    </xf>
    <xf numFmtId="0" fontId="7" fillId="4" borderId="0" xfId="0" applyFont="1" applyFill="1" applyAlignment="1">
      <alignment vertical="top" wrapText="1"/>
    </xf>
    <xf numFmtId="0" fontId="4" fillId="4" borderId="0" xfId="1" applyFill="1" applyBorder="1" applyAlignment="1">
      <alignment horizontal="left" vertical="top"/>
    </xf>
    <xf numFmtId="0" fontId="4" fillId="4" borderId="0" xfId="1" applyFill="1" applyBorder="1" applyAlignment="1">
      <alignment horizontal="center" vertical="top"/>
    </xf>
    <xf numFmtId="0" fontId="4" fillId="4" borderId="0" xfId="1" applyFill="1" applyBorder="1" applyAlignment="1">
      <alignment horizontal="left" vertical="top" wrapText="1"/>
    </xf>
    <xf numFmtId="0" fontId="0" fillId="4" borderId="0" xfId="0" applyFill="1"/>
    <xf numFmtId="0" fontId="5" fillId="4" borderId="0" xfId="0" applyFont="1" applyFill="1" applyAlignment="1">
      <alignment vertical="top" wrapText="1"/>
    </xf>
    <xf numFmtId="0" fontId="5" fillId="4" borderId="0" xfId="0" applyFont="1" applyFill="1" applyAlignment="1">
      <alignment vertical="center" wrapText="1"/>
    </xf>
    <xf numFmtId="0" fontId="8" fillId="4" borderId="0" xfId="0" applyFont="1" applyFill="1" applyAlignment="1">
      <alignment vertical="top" wrapText="1"/>
    </xf>
    <xf numFmtId="0" fontId="8" fillId="4" borderId="0" xfId="0" applyFont="1" applyFill="1" applyAlignment="1">
      <alignment vertical="center" wrapText="1"/>
    </xf>
    <xf numFmtId="0" fontId="3" fillId="4" borderId="0" xfId="0" applyFont="1" applyFill="1" applyAlignment="1">
      <alignment horizontal="center" vertical="top" wrapText="1"/>
    </xf>
    <xf numFmtId="0" fontId="3" fillId="4" borderId="0" xfId="0" applyFont="1" applyFill="1" applyAlignment="1">
      <alignment horizontal="center" vertical="center" wrapText="1"/>
    </xf>
    <xf numFmtId="0" fontId="10" fillId="4" borderId="0" xfId="0" applyFont="1" applyFill="1" applyAlignment="1">
      <alignment horizontal="left" vertical="center" wrapText="1"/>
    </xf>
    <xf numFmtId="0" fontId="1" fillId="4" borderId="0" xfId="0" applyFont="1" applyFill="1" applyAlignment="1">
      <alignment horizontal="left" vertical="center" wrapText="1"/>
    </xf>
    <xf numFmtId="0" fontId="39" fillId="0" borderId="1" xfId="0" applyFont="1" applyBorder="1" applyAlignment="1">
      <alignment horizontal="center" vertical="center" wrapText="1"/>
    </xf>
    <xf numFmtId="0" fontId="11" fillId="2" borderId="2" xfId="0" applyFont="1" applyFill="1" applyBorder="1" applyAlignment="1">
      <alignment horizontal="center" vertical="center" wrapText="1"/>
    </xf>
    <xf numFmtId="0" fontId="11" fillId="2" borderId="2" xfId="0" applyFont="1" applyFill="1" applyBorder="1" applyAlignment="1">
      <alignment horizontal="center" vertical="top" wrapText="1"/>
    </xf>
    <xf numFmtId="9" fontId="16" fillId="4" borderId="1" xfId="0" applyNumberFormat="1" applyFont="1" applyFill="1" applyBorder="1" applyAlignment="1">
      <alignment horizontal="center" vertical="center" wrapText="1"/>
    </xf>
    <xf numFmtId="9" fontId="41" fillId="4" borderId="1" xfId="0" applyNumberFormat="1" applyFont="1" applyFill="1" applyBorder="1" applyAlignment="1">
      <alignment vertical="center" wrapText="1"/>
    </xf>
    <xf numFmtId="0" fontId="4" fillId="0" borderId="11" xfId="1" applyFill="1" applyBorder="1" applyAlignment="1">
      <alignment horizontal="left" vertical="center" wrapText="1"/>
    </xf>
    <xf numFmtId="0" fontId="30" fillId="0" borderId="17" xfId="0" applyFont="1" applyBorder="1" applyAlignment="1">
      <alignment horizontal="center" vertical="center" wrapText="1"/>
    </xf>
    <xf numFmtId="0" fontId="0" fillId="4" borderId="19" xfId="0" applyFill="1" applyBorder="1" applyAlignment="1">
      <alignment vertical="top" wrapText="1"/>
    </xf>
    <xf numFmtId="9" fontId="42" fillId="10" borderId="19" xfId="0" applyNumberFormat="1" applyFont="1" applyFill="1" applyBorder="1" applyAlignment="1">
      <alignment horizontal="center" vertical="center"/>
    </xf>
    <xf numFmtId="9" fontId="42" fillId="10" borderId="18" xfId="0" applyNumberFormat="1" applyFont="1" applyFill="1" applyBorder="1" applyAlignment="1">
      <alignment horizontal="center" vertical="center"/>
    </xf>
    <xf numFmtId="9" fontId="42" fillId="0" borderId="18" xfId="0" applyNumberFormat="1" applyFont="1" applyBorder="1" applyAlignment="1">
      <alignment horizontal="center" vertical="center"/>
    </xf>
    <xf numFmtId="9" fontId="41" fillId="4" borderId="1" xfId="0" applyNumberFormat="1" applyFont="1" applyFill="1" applyBorder="1" applyAlignment="1">
      <alignment horizontal="left" vertical="center" wrapText="1"/>
    </xf>
    <xf numFmtId="9" fontId="42" fillId="10" borderId="22" xfId="0" applyNumberFormat="1" applyFont="1" applyFill="1" applyBorder="1" applyAlignment="1">
      <alignment horizontal="center" vertical="center"/>
    </xf>
    <xf numFmtId="0" fontId="0" fillId="4" borderId="19" xfId="0" applyFill="1" applyBorder="1" applyAlignment="1">
      <alignment horizontal="left" vertical="top" wrapText="1"/>
    </xf>
    <xf numFmtId="9" fontId="9" fillId="4" borderId="1" xfId="0" applyNumberFormat="1" applyFont="1" applyFill="1" applyBorder="1" applyAlignment="1">
      <alignment horizontal="center" vertical="center" wrapText="1"/>
    </xf>
    <xf numFmtId="0" fontId="4" fillId="0" borderId="11" xfId="1" applyBorder="1" applyAlignment="1">
      <alignment horizontal="left" vertical="center" wrapText="1"/>
    </xf>
    <xf numFmtId="0" fontId="42" fillId="10" borderId="0" xfId="0" applyFont="1" applyFill="1"/>
    <xf numFmtId="0" fontId="0" fillId="4" borderId="0" xfId="0" applyFill="1" applyAlignment="1">
      <alignment horizontal="center"/>
    </xf>
    <xf numFmtId="0" fontId="0" fillId="4" borderId="0" xfId="0" applyFill="1" applyAlignment="1">
      <alignment vertical="top" wrapText="1"/>
    </xf>
    <xf numFmtId="0" fontId="4" fillId="0" borderId="11" xfId="1" applyBorder="1" applyAlignment="1">
      <alignment horizontal="left" vertical="top" wrapText="1"/>
    </xf>
    <xf numFmtId="0" fontId="46" fillId="0" borderId="0" xfId="0" applyFont="1" applyAlignment="1">
      <alignment wrapText="1"/>
    </xf>
    <xf numFmtId="0" fontId="47" fillId="0" borderId="0" xfId="0" applyFont="1" applyAlignment="1">
      <alignment wrapText="1"/>
    </xf>
    <xf numFmtId="0" fontId="40" fillId="0" borderId="0" xfId="0" applyFont="1" applyAlignment="1">
      <alignment wrapText="1"/>
    </xf>
    <xf numFmtId="0" fontId="34" fillId="0" borderId="20" xfId="0" applyFont="1" applyBorder="1" applyAlignment="1">
      <alignment vertical="center" wrapText="1"/>
    </xf>
    <xf numFmtId="0" fontId="30" fillId="0" borderId="20" xfId="0" applyFont="1" applyBorder="1" applyAlignment="1">
      <alignment vertical="center" wrapText="1"/>
    </xf>
    <xf numFmtId="0" fontId="51" fillId="14" borderId="23" xfId="0" applyFont="1" applyFill="1" applyBorder="1"/>
    <xf numFmtId="9" fontId="51" fillId="14" borderId="24" xfId="0" applyNumberFormat="1" applyFont="1" applyFill="1" applyBorder="1"/>
    <xf numFmtId="9" fontId="39" fillId="0" borderId="19" xfId="0" applyNumberFormat="1" applyFont="1" applyBorder="1" applyAlignment="1">
      <alignment horizontal="center" vertical="center" wrapText="1"/>
    </xf>
    <xf numFmtId="9" fontId="39" fillId="0" borderId="19" xfId="0" applyNumberFormat="1" applyFont="1" applyBorder="1" applyAlignment="1">
      <alignment horizontal="center" vertical="center"/>
    </xf>
    <xf numFmtId="9" fontId="53" fillId="0" borderId="19" xfId="0" applyNumberFormat="1" applyFont="1" applyBorder="1" applyAlignment="1">
      <alignment horizontal="center" vertical="center"/>
    </xf>
    <xf numFmtId="9" fontId="53" fillId="4" borderId="19" xfId="0" applyNumberFormat="1" applyFont="1" applyFill="1" applyBorder="1" applyAlignment="1">
      <alignment horizontal="center" vertical="center"/>
    </xf>
    <xf numFmtId="9" fontId="53" fillId="0" borderId="20" xfId="0" applyNumberFormat="1" applyFont="1" applyBorder="1" applyAlignment="1">
      <alignment horizontal="center" vertical="center"/>
    </xf>
    <xf numFmtId="0" fontId="54" fillId="2" borderId="19" xfId="0" applyFont="1" applyFill="1" applyBorder="1" applyAlignment="1">
      <alignment horizontal="center" vertical="center"/>
    </xf>
    <xf numFmtId="0" fontId="54" fillId="2" borderId="20" xfId="0" applyFont="1" applyFill="1" applyBorder="1" applyAlignment="1">
      <alignment horizontal="center" vertical="center"/>
    </xf>
    <xf numFmtId="9" fontId="0" fillId="0" borderId="17" xfId="0" applyNumberFormat="1" applyBorder="1"/>
    <xf numFmtId="9" fontId="0" fillId="0" borderId="19" xfId="0" applyNumberFormat="1" applyBorder="1"/>
    <xf numFmtId="9" fontId="0" fillId="0" borderId="20" xfId="0" applyNumberFormat="1" applyBorder="1"/>
    <xf numFmtId="0" fontId="34" fillId="0" borderId="17" xfId="0" applyFont="1" applyBorder="1" applyAlignment="1">
      <alignment horizontal="left" vertical="center" wrapText="1"/>
    </xf>
    <xf numFmtId="0" fontId="30" fillId="0" borderId="18" xfId="0" applyFont="1" applyBorder="1" applyAlignment="1">
      <alignment vertical="center" wrapText="1"/>
    </xf>
    <xf numFmtId="0" fontId="30" fillId="0" borderId="22" xfId="0" applyFont="1" applyBorder="1" applyAlignment="1">
      <alignment vertical="center" wrapText="1"/>
    </xf>
    <xf numFmtId="0" fontId="30" fillId="0" borderId="1" xfId="0" applyFont="1" applyBorder="1" applyAlignment="1">
      <alignment horizontal="left" vertical="center" wrapText="1"/>
    </xf>
    <xf numFmtId="0" fontId="30" fillId="0" borderId="1" xfId="0" applyFont="1" applyBorder="1" applyAlignment="1">
      <alignment vertical="center" wrapText="1"/>
    </xf>
    <xf numFmtId="0" fontId="34" fillId="0" borderId="17" xfId="0" applyFont="1" applyBorder="1" applyAlignment="1">
      <alignment vertical="center" wrapText="1"/>
    </xf>
    <xf numFmtId="9" fontId="43" fillId="9" borderId="27" xfId="0" applyNumberFormat="1" applyFont="1" applyFill="1" applyBorder="1" applyAlignment="1">
      <alignment vertical="center"/>
    </xf>
    <xf numFmtId="9" fontId="9" fillId="5" borderId="1" xfId="0" applyNumberFormat="1" applyFont="1" applyFill="1" applyBorder="1" applyAlignment="1">
      <alignment horizontal="center" vertical="center"/>
    </xf>
    <xf numFmtId="0" fontId="42" fillId="0" borderId="0" xfId="0" applyFont="1"/>
    <xf numFmtId="0" fontId="32" fillId="0" borderId="1" xfId="0" applyFont="1" applyBorder="1" applyAlignment="1">
      <alignment wrapText="1"/>
    </xf>
    <xf numFmtId="0" fontId="7" fillId="0" borderId="0" xfId="0" applyFont="1" applyAlignment="1">
      <alignment horizontal="center" vertical="center" wrapText="1"/>
    </xf>
    <xf numFmtId="9" fontId="32" fillId="0" borderId="10" xfId="0" applyNumberFormat="1" applyFont="1" applyBorder="1" applyAlignment="1">
      <alignment horizontal="center" vertical="center"/>
    </xf>
    <xf numFmtId="9" fontId="38" fillId="2" borderId="0" xfId="0" applyNumberFormat="1" applyFont="1" applyFill="1" applyAlignment="1">
      <alignment horizontal="center" vertical="center"/>
    </xf>
    <xf numFmtId="9" fontId="44" fillId="0" borderId="13" xfId="0" applyNumberFormat="1" applyFont="1" applyBorder="1" applyAlignment="1">
      <alignment horizontal="center" vertical="center"/>
    </xf>
    <xf numFmtId="9" fontId="44" fillId="0" borderId="10" xfId="0" applyNumberFormat="1" applyFont="1" applyBorder="1" applyAlignment="1">
      <alignment horizontal="center" vertical="center"/>
    </xf>
    <xf numFmtId="0" fontId="9" fillId="0" borderId="1" xfId="0" applyFont="1" applyBorder="1" applyAlignment="1">
      <alignment wrapText="1"/>
    </xf>
    <xf numFmtId="9" fontId="1" fillId="0" borderId="16" xfId="0" applyNumberFormat="1" applyFont="1" applyBorder="1" applyAlignment="1">
      <alignment horizontal="center" vertical="center"/>
    </xf>
    <xf numFmtId="9" fontId="2" fillId="0" borderId="19" xfId="0" applyNumberFormat="1" applyFont="1" applyBorder="1"/>
    <xf numFmtId="0" fontId="11" fillId="2" borderId="1" xfId="0" applyFont="1" applyFill="1" applyBorder="1" applyAlignment="1">
      <alignment horizontal="left" vertical="center" wrapText="1"/>
    </xf>
    <xf numFmtId="9" fontId="32" fillId="0" borderId="19" xfId="0" applyNumberFormat="1" applyFont="1" applyBorder="1" applyAlignment="1">
      <alignment horizontal="center" vertical="center"/>
    </xf>
    <xf numFmtId="0" fontId="32" fillId="6" borderId="13" xfId="0" applyFont="1" applyFill="1" applyBorder="1" applyAlignment="1">
      <alignment vertical="center" wrapText="1"/>
    </xf>
    <xf numFmtId="0" fontId="42" fillId="0" borderId="0" xfId="0" applyFont="1" applyAlignment="1">
      <alignment vertical="center"/>
    </xf>
    <xf numFmtId="0" fontId="32" fillId="6" borderId="10" xfId="0" applyFont="1" applyFill="1" applyBorder="1" applyAlignment="1">
      <alignment vertical="center" wrapText="1"/>
    </xf>
    <xf numFmtId="0" fontId="42" fillId="0" borderId="0" xfId="0" applyFont="1" applyAlignment="1">
      <alignment horizontal="center" vertical="center"/>
    </xf>
    <xf numFmtId="0" fontId="32" fillId="0" borderId="29" xfId="0" applyFont="1" applyBorder="1" applyAlignment="1">
      <alignment horizontal="left" vertical="center" wrapText="1"/>
    </xf>
    <xf numFmtId="0" fontId="32" fillId="5" borderId="10" xfId="0" applyFont="1" applyFill="1" applyBorder="1" applyAlignment="1">
      <alignment horizontal="left" vertical="center" wrapText="1"/>
    </xf>
    <xf numFmtId="0" fontId="0" fillId="0" borderId="0" xfId="0" applyAlignment="1">
      <alignment horizontal="left" vertical="center"/>
    </xf>
    <xf numFmtId="0" fontId="2" fillId="0" borderId="19" xfId="0" applyFont="1" applyBorder="1"/>
    <xf numFmtId="0" fontId="13" fillId="0" borderId="11" xfId="0" applyFont="1" applyBorder="1" applyAlignment="1">
      <alignment horizontal="center" vertical="center" wrapText="1"/>
    </xf>
    <xf numFmtId="0" fontId="13" fillId="0" borderId="1" xfId="0" applyFont="1" applyBorder="1" applyAlignment="1">
      <alignment horizontal="center" vertical="center" wrapText="1"/>
    </xf>
    <xf numFmtId="0" fontId="2" fillId="8" borderId="1" xfId="0" applyFont="1" applyFill="1" applyBorder="1" applyAlignment="1">
      <alignment horizontal="center" vertical="center"/>
    </xf>
    <xf numFmtId="0" fontId="8" fillId="0" borderId="0" xfId="0" applyFont="1" applyAlignment="1">
      <alignment horizontal="center" vertical="center" wrapText="1"/>
    </xf>
    <xf numFmtId="0" fontId="2" fillId="0" borderId="0" xfId="0" applyFont="1" applyAlignment="1">
      <alignment horizontal="center" vertical="center"/>
    </xf>
    <xf numFmtId="10" fontId="53" fillId="0" borderId="19" xfId="0" applyNumberFormat="1" applyFont="1" applyBorder="1" applyAlignment="1">
      <alignment horizontal="center" vertical="center"/>
    </xf>
    <xf numFmtId="0" fontId="52" fillId="9" borderId="1" xfId="0" applyFont="1" applyFill="1" applyBorder="1" applyAlignment="1">
      <alignment horizontal="center" wrapText="1"/>
    </xf>
    <xf numFmtId="0" fontId="52" fillId="9" borderId="6" xfId="0" applyFont="1" applyFill="1" applyBorder="1" applyAlignment="1">
      <alignment horizontal="center" wrapText="1"/>
    </xf>
    <xf numFmtId="0" fontId="52" fillId="9" borderId="21" xfId="0" applyFont="1" applyFill="1" applyBorder="1" applyAlignment="1">
      <alignment horizontal="center" wrapText="1"/>
    </xf>
    <xf numFmtId="0" fontId="40" fillId="9" borderId="21" xfId="0" applyFont="1" applyFill="1" applyBorder="1" applyAlignment="1">
      <alignment horizontal="center" wrapText="1"/>
    </xf>
    <xf numFmtId="0" fontId="19" fillId="0" borderId="0" xfId="0" applyFont="1" applyAlignment="1">
      <alignment horizontal="center"/>
    </xf>
    <xf numFmtId="0" fontId="32" fillId="0" borderId="1" xfId="0" applyFont="1" applyBorder="1" applyAlignment="1">
      <alignment vertical="center" wrapText="1"/>
    </xf>
    <xf numFmtId="0" fontId="48" fillId="13" borderId="1" xfId="0" applyFont="1" applyFill="1" applyBorder="1" applyAlignment="1">
      <alignment horizontal="center" vertical="center" wrapText="1"/>
    </xf>
    <xf numFmtId="0" fontId="49" fillId="11" borderId="1" xfId="0" applyFont="1" applyFill="1" applyBorder="1" applyAlignment="1">
      <alignment horizontal="center" vertical="center" wrapText="1"/>
    </xf>
    <xf numFmtId="0" fontId="50" fillId="12" borderId="11" xfId="0" applyFont="1" applyFill="1" applyBorder="1" applyAlignment="1">
      <alignment horizontal="center" vertical="center" wrapText="1"/>
    </xf>
    <xf numFmtId="0" fontId="51" fillId="0" borderId="19" xfId="0" applyFont="1" applyBorder="1" applyAlignment="1">
      <alignment horizontal="center" vertical="center" wrapText="1"/>
    </xf>
    <xf numFmtId="0" fontId="32" fillId="0" borderId="1" xfId="0" applyFont="1" applyBorder="1" applyAlignment="1">
      <alignment horizontal="center" vertical="center" wrapText="1"/>
    </xf>
    <xf numFmtId="9" fontId="16" fillId="6" borderId="1" xfId="0" applyNumberFormat="1" applyFont="1" applyFill="1" applyBorder="1" applyAlignment="1">
      <alignment horizontal="left" vertical="center"/>
    </xf>
    <xf numFmtId="9" fontId="9" fillId="5" borderId="1" xfId="0" applyNumberFormat="1" applyFont="1" applyFill="1" applyBorder="1" applyAlignment="1">
      <alignment horizontal="left" vertical="center"/>
    </xf>
    <xf numFmtId="0" fontId="36" fillId="0" borderId="1" xfId="0" applyFont="1" applyBorder="1" applyAlignment="1">
      <alignment horizontal="left" vertical="center"/>
    </xf>
    <xf numFmtId="0" fontId="59" fillId="0" borderId="19" xfId="0" applyFont="1" applyBorder="1" applyAlignment="1">
      <alignment horizontal="left" vertical="center" wrapText="1" readingOrder="1"/>
    </xf>
    <xf numFmtId="0" fontId="60" fillId="0" borderId="19" xfId="0" applyFont="1" applyBorder="1" applyAlignment="1">
      <alignment vertical="center"/>
    </xf>
    <xf numFmtId="0" fontId="60" fillId="0" borderId="1" xfId="0" applyFont="1" applyBorder="1" applyAlignment="1">
      <alignment vertical="center" wrapText="1"/>
    </xf>
    <xf numFmtId="0" fontId="60" fillId="0" borderId="19" xfId="0" applyFont="1" applyBorder="1" applyAlignment="1">
      <alignment vertical="top" wrapText="1" readingOrder="1"/>
    </xf>
    <xf numFmtId="0" fontId="0" fillId="4" borderId="19" xfId="0" applyFill="1" applyBorder="1" applyAlignment="1">
      <alignment vertical="center" wrapText="1"/>
    </xf>
    <xf numFmtId="9" fontId="39" fillId="3" borderId="19" xfId="1" applyNumberFormat="1" applyFont="1" applyFill="1" applyBorder="1" applyAlignment="1">
      <alignment horizontal="center" vertical="center" wrapText="1"/>
    </xf>
    <xf numFmtId="9" fontId="65" fillId="9" borderId="27" xfId="0" applyNumberFormat="1" applyFont="1" applyFill="1" applyBorder="1" applyAlignment="1">
      <alignment vertical="center"/>
    </xf>
    <xf numFmtId="0" fontId="28" fillId="2"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12" fillId="2" borderId="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1" fillId="0" borderId="0" xfId="0" applyFont="1" applyAlignment="1">
      <alignment horizontal="left" vertical="center" wrapText="1"/>
    </xf>
    <xf numFmtId="0" fontId="9" fillId="0" borderId="1" xfId="0" applyFont="1" applyBorder="1" applyAlignment="1">
      <alignment horizontal="center" vertical="center" wrapText="1"/>
    </xf>
    <xf numFmtId="9" fontId="9" fillId="0" borderId="1" xfId="0" applyNumberFormat="1" applyFont="1" applyBorder="1" applyAlignment="1">
      <alignment horizontal="center" vertical="center"/>
    </xf>
    <xf numFmtId="9" fontId="9" fillId="0" borderId="2" xfId="0" applyNumberFormat="1" applyFont="1" applyBorder="1" applyAlignment="1">
      <alignment horizontal="center" vertical="center"/>
    </xf>
    <xf numFmtId="9" fontId="9" fillId="0" borderId="16" xfId="0" applyNumberFormat="1" applyFont="1" applyBorder="1" applyAlignment="1">
      <alignment horizontal="center" vertical="center"/>
    </xf>
    <xf numFmtId="0" fontId="13" fillId="0" borderId="1" xfId="0" applyFont="1" applyBorder="1" applyAlignment="1">
      <alignment horizontal="center" vertical="center" wrapText="1"/>
    </xf>
    <xf numFmtId="0" fontId="20" fillId="5" borderId="1" xfId="0" applyFont="1" applyFill="1" applyBorder="1" applyAlignment="1">
      <alignment horizontal="center" vertical="center" wrapText="1"/>
    </xf>
    <xf numFmtId="0" fontId="14" fillId="0" borderId="1" xfId="1"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wrapText="1"/>
    </xf>
    <xf numFmtId="0" fontId="14" fillId="3" borderId="15" xfId="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14" fillId="3" borderId="13" xfId="1" applyFont="1" applyFill="1" applyBorder="1" applyAlignment="1">
      <alignment horizontal="center" vertical="center" wrapText="1"/>
    </xf>
    <xf numFmtId="0" fontId="20" fillId="5" borderId="12" xfId="0" applyFont="1" applyFill="1" applyBorder="1" applyAlignment="1">
      <alignment horizontal="center" vertical="center" wrapText="1"/>
    </xf>
    <xf numFmtId="0" fontId="32" fillId="0" borderId="3" xfId="0" applyFont="1" applyBorder="1" applyAlignment="1">
      <alignment horizontal="left" vertical="center" wrapText="1"/>
    </xf>
    <xf numFmtId="0" fontId="32" fillId="0" borderId="33" xfId="0" applyFont="1" applyBorder="1" applyAlignment="1">
      <alignment horizontal="left" vertical="center" wrapText="1"/>
    </xf>
    <xf numFmtId="0" fontId="32" fillId="0" borderId="16" xfId="0" applyFont="1" applyBorder="1" applyAlignment="1">
      <alignment horizontal="left" vertical="center" wrapText="1"/>
    </xf>
    <xf numFmtId="0" fontId="32" fillId="0" borderId="28" xfId="0" applyFont="1" applyBorder="1" applyAlignment="1">
      <alignment horizontal="left" vertical="center" wrapText="1"/>
    </xf>
    <xf numFmtId="9" fontId="32" fillId="0" borderId="2" xfId="0" applyNumberFormat="1" applyFont="1" applyBorder="1" applyAlignment="1">
      <alignment horizontal="center" vertical="center"/>
    </xf>
    <xf numFmtId="9" fontId="32" fillId="0" borderId="16" xfId="0" applyNumberFormat="1" applyFont="1" applyBorder="1" applyAlignment="1">
      <alignment horizontal="center" vertical="center"/>
    </xf>
    <xf numFmtId="9" fontId="32" fillId="0" borderId="28" xfId="0" applyNumberFormat="1" applyFont="1" applyBorder="1" applyAlignment="1">
      <alignment horizontal="center" vertical="center"/>
    </xf>
    <xf numFmtId="0" fontId="14" fillId="0" borderId="2" xfId="1" applyFont="1" applyFill="1" applyBorder="1" applyAlignment="1">
      <alignment horizontal="center" vertical="center" wrapText="1"/>
    </xf>
    <xf numFmtId="0" fontId="14" fillId="0" borderId="2" xfId="1" applyFont="1" applyBorder="1" applyAlignment="1">
      <alignment horizontal="center" vertical="center" wrapText="1"/>
    </xf>
    <xf numFmtId="0" fontId="57" fillId="0" borderId="3" xfId="0" applyFont="1" applyBorder="1" applyAlignment="1">
      <alignment horizontal="center" vertical="center" wrapText="1"/>
    </xf>
    <xf numFmtId="0" fontId="57" fillId="0" borderId="4" xfId="0" applyFont="1" applyBorder="1" applyAlignment="1">
      <alignment horizontal="center" vertical="center" wrapText="1"/>
    </xf>
    <xf numFmtId="0" fontId="4" fillId="0" borderId="19" xfId="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4" fillId="0" borderId="1" xfId="1" applyFont="1" applyBorder="1" applyAlignment="1">
      <alignment horizontal="center" vertical="center" wrapText="1"/>
    </xf>
    <xf numFmtId="0" fontId="40" fillId="9" borderId="20" xfId="0" applyFont="1" applyFill="1" applyBorder="1" applyAlignment="1">
      <alignment horizontal="center" vertical="center" wrapText="1"/>
    </xf>
    <xf numFmtId="0" fontId="40" fillId="9" borderId="22"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16" xfId="0" applyFont="1" applyBorder="1" applyAlignment="1">
      <alignment horizontal="left" vertical="center" wrapText="1"/>
    </xf>
    <xf numFmtId="0" fontId="9" fillId="0" borderId="29" xfId="0" applyFont="1" applyBorder="1" applyAlignment="1">
      <alignment horizontal="left" vertical="center" wrapText="1"/>
    </xf>
    <xf numFmtId="0" fontId="12" fillId="2" borderId="8"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40" fillId="9" borderId="34" xfId="0" applyFont="1" applyFill="1" applyBorder="1" applyAlignment="1">
      <alignment horizontal="center" vertical="center" wrapText="1"/>
    </xf>
    <xf numFmtId="0" fontId="40" fillId="9" borderId="3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0" xfId="0" applyFont="1" applyFill="1" applyAlignment="1">
      <alignment horizontal="center" vertical="center" wrapText="1"/>
    </xf>
    <xf numFmtId="9" fontId="43" fillId="9" borderId="27" xfId="0" applyNumberFormat="1" applyFont="1" applyFill="1" applyBorder="1" applyAlignment="1">
      <alignment horizontal="center" vertical="center"/>
    </xf>
    <xf numFmtId="0" fontId="43" fillId="9" borderId="27" xfId="0" applyFont="1" applyFill="1" applyBorder="1" applyAlignment="1">
      <alignment horizontal="center" vertical="center"/>
    </xf>
    <xf numFmtId="0" fontId="0" fillId="4" borderId="19" xfId="0" applyFill="1" applyBorder="1" applyAlignment="1">
      <alignment horizontal="left" vertical="top" wrapText="1"/>
    </xf>
    <xf numFmtId="0" fontId="0" fillId="4" borderId="19" xfId="0" applyFill="1" applyBorder="1" applyAlignment="1">
      <alignment horizontal="left" vertical="top"/>
    </xf>
    <xf numFmtId="0" fontId="14" fillId="3" borderId="25" xfId="1" applyFont="1" applyFill="1" applyBorder="1" applyAlignment="1">
      <alignment horizontal="center" vertical="center" wrapText="1"/>
    </xf>
    <xf numFmtId="0" fontId="14" fillId="3" borderId="4" xfId="1" applyFont="1" applyFill="1" applyBorder="1" applyAlignment="1">
      <alignment horizontal="center" vertical="center" wrapText="1"/>
    </xf>
    <xf numFmtId="0" fontId="14" fillId="3" borderId="5" xfId="1" applyFont="1" applyFill="1" applyBorder="1" applyAlignment="1">
      <alignment horizontal="center" vertical="center" wrapText="1"/>
    </xf>
    <xf numFmtId="0" fontId="13" fillId="0" borderId="12" xfId="0" applyFont="1" applyBorder="1" applyAlignment="1">
      <alignment horizontal="center" vertical="center" wrapText="1"/>
    </xf>
    <xf numFmtId="0" fontId="9" fillId="0" borderId="19" xfId="0" applyFont="1" applyBorder="1" applyAlignment="1">
      <alignment horizontal="center" vertical="center" wrapText="1"/>
    </xf>
    <xf numFmtId="0" fontId="14" fillId="3" borderId="26" xfId="1" applyFont="1" applyFill="1" applyBorder="1" applyAlignment="1">
      <alignment horizontal="center" vertical="center" wrapText="1"/>
    </xf>
    <xf numFmtId="0" fontId="14" fillId="3" borderId="9" xfId="1" applyFont="1" applyFill="1" applyBorder="1" applyAlignment="1">
      <alignment horizontal="center" vertical="center" wrapText="1"/>
    </xf>
    <xf numFmtId="0" fontId="14" fillId="3" borderId="10" xfId="1" applyFont="1" applyFill="1" applyBorder="1" applyAlignment="1">
      <alignment horizontal="center" vertical="center" wrapText="1"/>
    </xf>
    <xf numFmtId="0" fontId="0" fillId="0" borderId="3" xfId="0" quotePrefix="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1" fillId="4" borderId="0" xfId="0" applyFont="1" applyFill="1" applyAlignment="1">
      <alignment horizontal="left" vertical="center" wrapText="1"/>
    </xf>
    <xf numFmtId="0" fontId="62" fillId="0" borderId="1" xfId="0" applyFont="1" applyBorder="1" applyAlignment="1">
      <alignment vertical="center" wrapText="1"/>
    </xf>
    <xf numFmtId="0" fontId="62" fillId="0" borderId="11" xfId="0" applyFont="1" applyBorder="1" applyAlignment="1">
      <alignment vertical="center" wrapText="1"/>
    </xf>
    <xf numFmtId="0" fontId="31" fillId="0" borderId="1" xfId="0" applyFont="1" applyBorder="1" applyAlignment="1">
      <alignment vertical="center" wrapText="1"/>
    </xf>
    <xf numFmtId="0" fontId="31" fillId="0" borderId="11" xfId="0" applyFont="1" applyBorder="1" applyAlignment="1">
      <alignment vertical="center" wrapText="1"/>
    </xf>
    <xf numFmtId="0" fontId="45" fillId="9" borderId="6" xfId="0" applyFont="1" applyFill="1" applyBorder="1" applyAlignment="1">
      <alignment wrapText="1"/>
    </xf>
    <xf numFmtId="0" fontId="45" fillId="9" borderId="0" xfId="0" applyFont="1" applyFill="1" applyAlignment="1">
      <alignment wrapText="1"/>
    </xf>
    <xf numFmtId="0" fontId="52" fillId="9" borderId="11" xfId="0" applyFont="1" applyFill="1" applyBorder="1" applyAlignment="1">
      <alignment horizontal="center" wrapText="1"/>
    </xf>
    <xf numFmtId="0" fontId="52" fillId="9" borderId="12" xfId="0" applyFont="1" applyFill="1" applyBorder="1" applyAlignment="1">
      <alignment horizontal="center" wrapText="1"/>
    </xf>
    <xf numFmtId="0" fontId="63" fillId="0" borderId="1" xfId="0" applyFont="1" applyBorder="1" applyAlignment="1">
      <alignment vertical="center" wrapText="1"/>
    </xf>
    <xf numFmtId="0" fontId="63" fillId="0" borderId="11" xfId="0" applyFont="1" applyBorder="1" applyAlignment="1">
      <alignment vertical="center" wrapText="1"/>
    </xf>
    <xf numFmtId="0" fontId="27" fillId="0" borderId="1" xfId="0" applyFont="1" applyBorder="1" applyAlignment="1">
      <alignment horizontal="center" vertical="center" wrapText="1"/>
    </xf>
    <xf numFmtId="0" fontId="26" fillId="0" borderId="1" xfId="0" applyFont="1" applyBorder="1" applyAlignment="1">
      <alignment horizontal="left" vertical="center" wrapText="1"/>
    </xf>
    <xf numFmtId="0" fontId="25" fillId="2" borderId="1" xfId="0" applyFont="1" applyFill="1" applyBorder="1" applyAlignment="1">
      <alignment horizontal="center" vertical="center" wrapText="1"/>
    </xf>
    <xf numFmtId="0" fontId="64" fillId="0" borderId="17" xfId="1" applyFont="1" applyBorder="1" applyAlignment="1">
      <alignment horizontal="left" vertical="top" wrapText="1"/>
    </xf>
    <xf numFmtId="0" fontId="64" fillId="0" borderId="18" xfId="1" applyFont="1" applyBorder="1" applyAlignment="1">
      <alignment horizontal="left" vertical="top" wrapText="1"/>
    </xf>
    <xf numFmtId="0" fontId="14" fillId="3" borderId="1" xfId="1" applyFont="1" applyFill="1" applyBorder="1" applyAlignment="1">
      <alignment horizontal="center" vertical="center" wrapText="1"/>
    </xf>
    <xf numFmtId="0" fontId="32" fillId="0" borderId="17" xfId="0" applyFont="1" applyBorder="1" applyAlignment="1">
      <alignment horizontal="left" vertical="center" wrapText="1"/>
    </xf>
    <xf numFmtId="0" fontId="33" fillId="0" borderId="30" xfId="0" applyFont="1" applyBorder="1" applyAlignment="1">
      <alignment horizontal="left" vertical="center" wrapText="1"/>
    </xf>
    <xf numFmtId="0" fontId="32" fillId="0" borderId="17" xfId="0" applyFont="1" applyBorder="1" applyAlignment="1">
      <alignment vertical="center" wrapText="1"/>
    </xf>
    <xf numFmtId="0" fontId="33" fillId="0" borderId="30" xfId="0" applyFont="1" applyBorder="1" applyAlignment="1">
      <alignment vertical="center" wrapText="1"/>
    </xf>
    <xf numFmtId="0" fontId="32" fillId="4" borderId="17" xfId="0" applyFont="1" applyFill="1" applyBorder="1" applyAlignment="1">
      <alignment vertical="center" wrapText="1"/>
    </xf>
    <xf numFmtId="0" fontId="33" fillId="4" borderId="30" xfId="0" applyFont="1" applyFill="1" applyBorder="1" applyAlignment="1">
      <alignment vertical="center" wrapText="1"/>
    </xf>
    <xf numFmtId="0" fontId="14" fillId="0" borderId="21" xfId="1" applyFont="1" applyBorder="1" applyAlignment="1">
      <alignment horizontal="left" vertical="center" wrapText="1"/>
    </xf>
    <xf numFmtId="0" fontId="14" fillId="0" borderId="31" xfId="1" applyFont="1" applyBorder="1" applyAlignment="1">
      <alignment horizontal="left" vertical="center" wrapText="1"/>
    </xf>
    <xf numFmtId="0" fontId="34" fillId="0" borderId="30" xfId="0" applyFont="1" applyBorder="1" applyAlignment="1">
      <alignment horizontal="left" vertical="center" wrapText="1"/>
    </xf>
    <xf numFmtId="0" fontId="34" fillId="0" borderId="17" xfId="0" applyFont="1" applyBorder="1" applyAlignment="1">
      <alignment horizontal="left" vertical="center" wrapText="1"/>
    </xf>
    <xf numFmtId="0" fontId="32" fillId="0" borderId="21" xfId="0" applyFont="1" applyBorder="1" applyAlignment="1">
      <alignment vertical="center" wrapText="1"/>
    </xf>
    <xf numFmtId="0" fontId="33" fillId="0" borderId="31" xfId="0" applyFont="1" applyBorder="1" applyAlignment="1">
      <alignment vertical="center" wrapText="1"/>
    </xf>
    <xf numFmtId="0" fontId="32" fillId="0" borderId="30" xfId="0" applyFont="1" applyBorder="1" applyAlignment="1">
      <alignment horizontal="left" vertical="center" wrapText="1"/>
    </xf>
    <xf numFmtId="0" fontId="58" fillId="0" borderId="32" xfId="0" applyFont="1" applyBorder="1" applyAlignment="1">
      <alignment horizontal="center" vertical="center"/>
    </xf>
  </cellXfs>
  <cellStyles count="2">
    <cellStyle name="Hyperlink" xfId="1" builtinId="8"/>
    <cellStyle name="Normal" xfId="0" builtinId="0"/>
  </cellStyles>
  <dxfs count="9">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C6EFCE"/>
      <color rgb="FFFFCCFF"/>
      <color rgb="FFFFC7CE"/>
      <color rgb="FFFFEB9C"/>
      <color rgb="FF9C0006"/>
      <color rgb="FF9C5700"/>
      <color rgb="FF006100"/>
      <color rgb="FFFFE967"/>
      <color rgb="FFFCF56A"/>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2540000</xdr:colOff>
      <xdr:row>0</xdr:row>
      <xdr:rowOff>70946</xdr:rowOff>
    </xdr:from>
    <xdr:to>
      <xdr:col>5</xdr:col>
      <xdr:colOff>1947333</xdr:colOff>
      <xdr:row>0</xdr:row>
      <xdr:rowOff>1100178</xdr:rowOff>
    </xdr:to>
    <xdr:pic>
      <xdr:nvPicPr>
        <xdr:cNvPr id="3" name="Picture 450599729">
          <a:extLst>
            <a:ext uri="{FF2B5EF4-FFF2-40B4-BE49-F238E27FC236}">
              <a16:creationId xmlns:a16="http://schemas.microsoft.com/office/drawing/2014/main" id="{CE5ADB93-5456-F54B-B6F7-C594E5E9B5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29167" y="70946"/>
          <a:ext cx="2857499" cy="1029232"/>
        </a:xfrm>
        <a:prstGeom prst="rect">
          <a:avLst/>
        </a:prstGeom>
      </xdr:spPr>
    </xdr:pic>
    <xdr:clientData/>
  </xdr:twoCellAnchor>
  <xdr:twoCellAnchor editAs="oneCell">
    <xdr:from>
      <xdr:col>1</xdr:col>
      <xdr:colOff>1523999</xdr:colOff>
      <xdr:row>0</xdr:row>
      <xdr:rowOff>84666</xdr:rowOff>
    </xdr:from>
    <xdr:to>
      <xdr:col>3</xdr:col>
      <xdr:colOff>721468</xdr:colOff>
      <xdr:row>0</xdr:row>
      <xdr:rowOff>1016000</xdr:rowOff>
    </xdr:to>
    <xdr:pic>
      <xdr:nvPicPr>
        <xdr:cNvPr id="4" name="Imagen 3">
          <a:extLst>
            <a:ext uri="{FF2B5EF4-FFF2-40B4-BE49-F238E27FC236}">
              <a16:creationId xmlns:a16="http://schemas.microsoft.com/office/drawing/2014/main" id="{4BF4C44D-7DE2-5542-87BA-5FF4C3FB1A33}"/>
            </a:ext>
            <a:ext uri="{147F2762-F138-4A5C-976F-8EAC2B608ADB}">
              <a16:predDERef xmlns:a16="http://schemas.microsoft.com/office/drawing/2014/main" pred="{664A0403-3AEB-0E4B-A04D-8CBD8FBDFE19}"/>
            </a:ext>
          </a:extLst>
        </xdr:cNvPr>
        <xdr:cNvPicPr>
          <a:picLocks noChangeAspect="1"/>
        </xdr:cNvPicPr>
      </xdr:nvPicPr>
      <xdr:blipFill>
        <a:blip xmlns:r="http://schemas.openxmlformats.org/officeDocument/2006/relationships" r:embed="rId2"/>
        <a:stretch>
          <a:fillRect/>
        </a:stretch>
      </xdr:blipFill>
      <xdr:spPr>
        <a:xfrm>
          <a:off x="1862666" y="84666"/>
          <a:ext cx="6097802" cy="9313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xd.adobe.com/view/a3f9973c-53e3-428a-be1c-7cae6444cc56-f6aa/?fullscreen" TargetMode="External"/><Relationship Id="rId7" Type="http://schemas.openxmlformats.org/officeDocument/2006/relationships/drawing" Target="../drawings/drawing1.xml"/><Relationship Id="rId2" Type="http://schemas.openxmlformats.org/officeDocument/2006/relationships/hyperlink" Target="https://www.gov.co/uploads/KIT_GUIA_USABILIDAD_GD_DIC_2020_v_2_0.pdf" TargetMode="External"/><Relationship Id="rId1" Type="http://schemas.openxmlformats.org/officeDocument/2006/relationships/hyperlink" Target="https://xd.adobe.com/view/74a58a89-4d71-4ff0-b4d6-d8661d42b58f-21f6/" TargetMode="External"/><Relationship Id="rId6" Type="http://schemas.openxmlformats.org/officeDocument/2006/relationships/printerSettings" Target="../printerSettings/printerSettings1.bin"/><Relationship Id="rId5" Type="http://schemas.openxmlformats.org/officeDocument/2006/relationships/hyperlink" Target="https://www.gov.co/uploads/Anexo%202%20-%20Guia%20Tecnica%20-%20Integracion%20Sede%20Electronica.pdf" TargetMode="External"/><Relationship Id="rId4" Type="http://schemas.openxmlformats.org/officeDocument/2006/relationships/hyperlink" Target="https://www.gov.co/uploads/7aa8f039-a995-4532-bd54-e72aaff74484.pdf"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co/uploads/KIT_GUIA_USABILIDAD_GD_DIC_2020_v_2_0.pdf" TargetMode="External"/><Relationship Id="rId2" Type="http://schemas.openxmlformats.org/officeDocument/2006/relationships/hyperlink" Target="https://xd.adobe.com/view/a3f9973c-53e3-428a-be1c-7cae6444cc56-f6aa/?fullscreen" TargetMode="External"/><Relationship Id="rId1" Type="http://schemas.openxmlformats.org/officeDocument/2006/relationships/hyperlink" Target="https://xd.adobe.com/view/74a58a89-4d71-4ff0-b4d6-d8661d42b58f-21f6/"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funcionpublica.gov.co/web/eva/biblioteca-virtual/-/document_library/bGsp2IjUBdeu/view_file/39121905" TargetMode="External"/><Relationship Id="rId2" Type="http://schemas.openxmlformats.org/officeDocument/2006/relationships/hyperlink" Target="https://gobiernodigital.mintic.gov.co/692/articles-178658_Estandares_informacion.pdf" TargetMode="External"/><Relationship Id="rId1" Type="http://schemas.openxmlformats.org/officeDocument/2006/relationships/hyperlink" Target="https://www.gov.co/uploads/Anexo%202%20-%20Guia%20Tecnica%20-%20Integracion%20Sede%20Electronica.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gf.dev/port-scanner" TargetMode="External"/><Relationship Id="rId3" Type="http://schemas.openxmlformats.org/officeDocument/2006/relationships/hyperlink" Target="https://owasp.org/" TargetMode="External"/><Relationship Id="rId7" Type="http://schemas.openxmlformats.org/officeDocument/2006/relationships/hyperlink" Target="https://latam.kaspersky.com/small-to-medium-business-security/windows-server-security" TargetMode="External"/><Relationship Id="rId12" Type="http://schemas.openxmlformats.org/officeDocument/2006/relationships/hyperlink" Target="https://support.google.com/a/answer/1217728?hl=es" TargetMode="External"/><Relationship Id="rId2" Type="http://schemas.openxmlformats.org/officeDocument/2006/relationships/hyperlink" Target="https://www.gov.co/uploads/f46fd853-4efe-41a3-9f94-6290e09d49e8.pdf" TargetMode="External"/><Relationship Id="rId1" Type="http://schemas.openxmlformats.org/officeDocument/2006/relationships/hyperlink" Target="https://xd.adobe.com/view/74a58a89-4d71-4ff0-b4d6-d8661d42b58f-21f6/" TargetMode="External"/><Relationship Id="rId6" Type="http://schemas.openxmlformats.org/officeDocument/2006/relationships/hyperlink" Target="https://cve.mitre.org/index.html" TargetMode="External"/><Relationship Id="rId11" Type="http://schemas.openxmlformats.org/officeDocument/2006/relationships/hyperlink" Target="https://snyk.io/test/npm/jquery/1.12.1" TargetMode="External"/><Relationship Id="rId5" Type="http://schemas.openxmlformats.org/officeDocument/2006/relationships/hyperlink" Target="https://gobiernodigital.mintic.gov.co/seguridadyprivacidad/portal/" TargetMode="External"/><Relationship Id="rId10" Type="http://schemas.openxmlformats.org/officeDocument/2006/relationships/hyperlink" Target="https://www.catalog.update.microsoft.com/Home.aspx" TargetMode="External"/><Relationship Id="rId4" Type="http://schemas.openxmlformats.org/officeDocument/2006/relationships/hyperlink" Target="https://www.nist.gov/" TargetMode="External"/><Relationship Id="rId9" Type="http://schemas.openxmlformats.org/officeDocument/2006/relationships/hyperlink" Target="https://azure.microsoft.com/es-es/services/backup/"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uifrommars.com/10-reglas-heuristicas-como-aplicarlas/" TargetMode="External"/><Relationship Id="rId2" Type="http://schemas.openxmlformats.org/officeDocument/2006/relationships/hyperlink" Target="https://uxhabilidad.com/articulos/heuristicas-de-usabilidad-de-jakob-nielsen/" TargetMode="External"/><Relationship Id="rId1" Type="http://schemas.openxmlformats.org/officeDocument/2006/relationships/hyperlink" Target="https://www.gov.co/uploads/KIT_GUIA_USABILIDAD_GD_DIC_2020_v_2_0.pdf"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hyperlink" Target="https://www.gov.co/uploads/7aa8f039-a995-4532-bd54-e72aaff74484.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B83EA-8622-4810-9C9D-1377E3B43C2A}">
  <sheetPr>
    <pageSetUpPr autoPageBreaks="0" fitToPage="1"/>
  </sheetPr>
  <dimension ref="B1:K43"/>
  <sheetViews>
    <sheetView tabSelected="1" zoomScale="60" zoomScaleNormal="60" zoomScalePageLayoutView="70" workbookViewId="0">
      <pane ySplit="1" topLeftCell="A3" activePane="bottomLeft" state="frozen"/>
      <selection activeCell="D1" sqref="D1"/>
      <selection pane="bottomLeft" activeCell="K7" sqref="K7:K8"/>
    </sheetView>
  </sheetViews>
  <sheetFormatPr defaultColWidth="11.42578125" defaultRowHeight="15"/>
  <cols>
    <col min="1" max="1" width="4.42578125" customWidth="1"/>
    <col min="2" max="6" width="45.28515625" customWidth="1"/>
    <col min="7" max="8" width="4.7109375" customWidth="1"/>
  </cols>
  <sheetData>
    <row r="1" spans="2:11" ht="90" customHeight="1">
      <c r="B1" s="8"/>
      <c r="C1" s="6"/>
      <c r="D1" s="6"/>
      <c r="E1" s="7"/>
      <c r="F1" s="7"/>
      <c r="G1" s="7"/>
    </row>
    <row r="2" spans="2:11" ht="36" customHeight="1">
      <c r="B2" s="172" t="s">
        <v>0</v>
      </c>
      <c r="C2" s="172"/>
      <c r="D2" s="172"/>
      <c r="E2" s="172"/>
      <c r="F2" s="172"/>
      <c r="G2" s="1"/>
      <c r="H2" s="1"/>
    </row>
    <row r="3" spans="2:11" ht="34.35" customHeight="1">
      <c r="B3" s="173" t="s">
        <v>235</v>
      </c>
      <c r="C3" s="173"/>
      <c r="D3" s="173" t="s">
        <v>236</v>
      </c>
      <c r="E3" s="173"/>
      <c r="F3" s="173"/>
      <c r="G3" s="5"/>
      <c r="H3" s="5"/>
    </row>
    <row r="4" spans="2:11" ht="34.35" customHeight="1">
      <c r="B4" s="173" t="s">
        <v>1</v>
      </c>
      <c r="C4" s="173"/>
      <c r="D4" s="174" t="s">
        <v>2</v>
      </c>
      <c r="E4" s="174"/>
      <c r="F4" s="174"/>
      <c r="G4" s="5"/>
      <c r="H4" s="5"/>
    </row>
    <row r="5" spans="2:11" ht="32.1" customHeight="1">
      <c r="B5" s="176" t="s">
        <v>3</v>
      </c>
      <c r="C5" s="177"/>
      <c r="D5" s="177"/>
      <c r="E5" s="177"/>
      <c r="F5" s="178"/>
      <c r="G5" s="9"/>
      <c r="H5" s="9"/>
    </row>
    <row r="6" spans="2:11" ht="34.35" customHeight="1">
      <c r="B6" s="179" t="s">
        <v>4</v>
      </c>
      <c r="C6" s="180"/>
      <c r="D6" s="180"/>
      <c r="E6" s="180"/>
      <c r="F6" s="181"/>
      <c r="G6" s="2"/>
      <c r="H6" s="2"/>
      <c r="K6" s="10"/>
    </row>
    <row r="7" spans="2:11" ht="24" customHeight="1">
      <c r="B7" s="182"/>
      <c r="C7" s="183"/>
      <c r="D7" s="183"/>
      <c r="E7" s="183"/>
      <c r="F7" s="184"/>
      <c r="G7" s="9"/>
      <c r="H7" s="9"/>
      <c r="K7" s="188"/>
    </row>
    <row r="8" spans="2:11" ht="150" customHeight="1">
      <c r="B8" s="185"/>
      <c r="C8" s="186"/>
      <c r="D8" s="186"/>
      <c r="E8" s="186"/>
      <c r="F8" s="187"/>
      <c r="G8" s="9"/>
      <c r="H8" s="9"/>
      <c r="K8" s="188"/>
    </row>
    <row r="9" spans="2:11" ht="33" customHeight="1">
      <c r="B9" s="176" t="s">
        <v>5</v>
      </c>
      <c r="C9" s="177"/>
      <c r="D9" s="177"/>
      <c r="E9" s="177"/>
      <c r="F9" s="178"/>
      <c r="G9" s="9"/>
      <c r="H9" s="9"/>
      <c r="K9" s="22"/>
    </row>
    <row r="10" spans="2:11" ht="67.349999999999994" customHeight="1">
      <c r="B10" s="145" t="s">
        <v>6</v>
      </c>
      <c r="C10" s="146" t="s">
        <v>7</v>
      </c>
      <c r="D10" s="146" t="s">
        <v>8</v>
      </c>
      <c r="E10" s="146" t="s">
        <v>9</v>
      </c>
      <c r="F10" s="146" t="s">
        <v>10</v>
      </c>
      <c r="G10" s="9"/>
      <c r="H10" s="9"/>
      <c r="K10" s="22"/>
    </row>
    <row r="11" spans="2:11" ht="100.35" customHeight="1">
      <c r="B11" s="42" t="s">
        <v>11</v>
      </c>
      <c r="C11" s="41" t="s">
        <v>12</v>
      </c>
      <c r="D11" s="44" t="s">
        <v>13</v>
      </c>
      <c r="E11" s="41" t="s">
        <v>14</v>
      </c>
      <c r="F11" s="43" t="s">
        <v>15</v>
      </c>
      <c r="G11" s="9"/>
      <c r="H11" s="9"/>
      <c r="K11" s="22"/>
    </row>
    <row r="12" spans="2:11" ht="33" customHeight="1">
      <c r="B12" s="175" t="s">
        <v>16</v>
      </c>
      <c r="C12" s="175"/>
      <c r="D12" s="175"/>
      <c r="E12" s="175"/>
      <c r="F12" s="175"/>
      <c r="G12" s="9"/>
      <c r="H12" s="9"/>
      <c r="K12" s="22"/>
    </row>
    <row r="13" spans="2:11" ht="98.45" customHeight="1">
      <c r="B13" s="45" t="s">
        <v>17</v>
      </c>
      <c r="C13" s="45" t="s">
        <v>18</v>
      </c>
      <c r="D13" s="45" t="s">
        <v>19</v>
      </c>
      <c r="E13" s="45" t="s">
        <v>20</v>
      </c>
      <c r="F13" s="45" t="s">
        <v>21</v>
      </c>
      <c r="G13" s="9"/>
      <c r="H13" s="9"/>
      <c r="K13" s="22"/>
    </row>
    <row r="14" spans="2:11" s="149" customFormat="1" ht="24" customHeight="1">
      <c r="B14" s="147" t="s">
        <v>22</v>
      </c>
      <c r="C14" s="147" t="s">
        <v>23</v>
      </c>
      <c r="D14" s="147" t="s">
        <v>24</v>
      </c>
      <c r="E14" s="147" t="s">
        <v>25</v>
      </c>
      <c r="F14" s="147" t="s">
        <v>25</v>
      </c>
      <c r="G14" s="148"/>
      <c r="H14" s="148"/>
    </row>
    <row r="15" spans="2:11" ht="25.35" customHeight="1">
      <c r="B15" s="40"/>
      <c r="C15" s="40"/>
      <c r="D15" s="40"/>
      <c r="E15" s="40"/>
      <c r="F15" s="40"/>
      <c r="G15" s="2"/>
      <c r="H15" s="2"/>
    </row>
    <row r="16" spans="2:11" ht="25.35" customHeight="1">
      <c r="B16" s="35"/>
      <c r="C16" s="36"/>
      <c r="D16" s="38"/>
      <c r="E16" s="29"/>
      <c r="F16" s="30"/>
      <c r="G16" s="3"/>
      <c r="H16" s="3"/>
    </row>
    <row r="17" spans="2:8" ht="25.35" customHeight="1">
      <c r="B17" s="35"/>
      <c r="C17" s="36"/>
      <c r="D17" s="39"/>
      <c r="E17" s="29"/>
      <c r="F17" s="25"/>
      <c r="G17" s="3"/>
      <c r="H17" s="3"/>
    </row>
    <row r="18" spans="2:8" ht="25.35" customHeight="1">
      <c r="B18" s="35"/>
      <c r="C18" s="36"/>
      <c r="D18" s="37"/>
      <c r="E18" s="29"/>
      <c r="F18" s="31"/>
      <c r="G18" s="3"/>
      <c r="H18" s="3"/>
    </row>
    <row r="19" spans="2:8" ht="25.35" customHeight="1">
      <c r="B19" s="35"/>
      <c r="C19" s="36"/>
      <c r="D19" s="32"/>
      <c r="E19" s="25"/>
      <c r="F19" s="31"/>
      <c r="G19" s="3"/>
      <c r="H19" s="3"/>
    </row>
    <row r="20" spans="2:8" ht="25.35" customHeight="1">
      <c r="B20" s="35"/>
      <c r="C20" s="36"/>
      <c r="D20" s="32"/>
      <c r="E20" s="25"/>
      <c r="F20" s="31"/>
      <c r="G20" s="3"/>
      <c r="H20" s="3"/>
    </row>
    <row r="21" spans="2:8" ht="25.35" customHeight="1">
      <c r="B21" s="35"/>
      <c r="C21" s="36"/>
      <c r="D21" s="32"/>
      <c r="E21" s="25"/>
      <c r="F21" s="31"/>
      <c r="G21" s="3"/>
      <c r="H21" s="3"/>
    </row>
    <row r="22" spans="2:8" ht="25.35" customHeight="1">
      <c r="B22" s="35"/>
      <c r="C22" s="36"/>
      <c r="D22" s="33"/>
      <c r="E22" s="31"/>
      <c r="F22" s="31"/>
      <c r="G22" s="3"/>
      <c r="H22" s="3"/>
    </row>
    <row r="23" spans="2:8" ht="25.35" customHeight="1">
      <c r="B23" s="35"/>
      <c r="C23" s="36"/>
      <c r="D23" s="32"/>
      <c r="E23" s="25"/>
      <c r="F23" s="31"/>
      <c r="G23" s="3"/>
      <c r="H23" s="3"/>
    </row>
    <row r="24" spans="2:8" ht="25.35" customHeight="1">
      <c r="B24" s="35"/>
      <c r="C24" s="36"/>
      <c r="D24" s="32"/>
      <c r="E24" s="35"/>
      <c r="F24" s="31"/>
      <c r="G24" s="3"/>
      <c r="H24" s="3"/>
    </row>
    <row r="25" spans="2:8" ht="25.35" customHeight="1">
      <c r="B25" s="35"/>
      <c r="C25" s="36"/>
      <c r="D25" s="32"/>
      <c r="E25" s="35"/>
      <c r="F25" s="31"/>
      <c r="G25" s="4"/>
      <c r="H25" s="4"/>
    </row>
    <row r="26" spans="2:8" ht="25.35" customHeight="1">
      <c r="B26" s="35"/>
      <c r="C26" s="36"/>
      <c r="D26" s="32"/>
      <c r="E26" s="35"/>
      <c r="F26" s="31"/>
      <c r="G26" s="4"/>
      <c r="H26" s="4"/>
    </row>
    <row r="27" spans="2:8" ht="25.35" customHeight="1">
      <c r="B27" s="35"/>
      <c r="C27" s="36"/>
      <c r="D27" s="32"/>
      <c r="E27" s="31"/>
      <c r="F27" s="31"/>
      <c r="G27" s="4"/>
      <c r="H27" s="4"/>
    </row>
    <row r="28" spans="2:8" ht="25.35" customHeight="1">
      <c r="B28" s="35"/>
      <c r="C28" s="36"/>
      <c r="D28" s="34"/>
      <c r="E28" s="31"/>
      <c r="F28" s="31"/>
      <c r="G28" s="4"/>
      <c r="H28" s="4"/>
    </row>
    <row r="29" spans="2:8" ht="25.35" customHeight="1">
      <c r="B29" s="35"/>
      <c r="C29" s="36"/>
      <c r="D29" s="32"/>
      <c r="E29" s="31"/>
      <c r="F29" s="31"/>
    </row>
    <row r="30" spans="2:8" ht="25.35" customHeight="1">
      <c r="B30" s="35"/>
      <c r="C30" s="36"/>
      <c r="D30" s="32"/>
    </row>
    <row r="31" spans="2:8" ht="25.35" customHeight="1">
      <c r="B31" s="35"/>
      <c r="C31" s="36"/>
      <c r="D31" s="32"/>
      <c r="E31" s="25"/>
    </row>
    <row r="32" spans="2:8" ht="25.35" customHeight="1">
      <c r="B32" s="35"/>
      <c r="C32" s="36"/>
      <c r="D32" s="32"/>
    </row>
    <row r="33" spans="2:9" ht="25.35" customHeight="1">
      <c r="B33" s="35"/>
      <c r="C33" s="36"/>
      <c r="D33" s="32"/>
      <c r="E33" s="35"/>
    </row>
    <row r="34" spans="2:9" ht="25.35" customHeight="1">
      <c r="B34" s="35"/>
      <c r="C34" s="36"/>
      <c r="D34" s="32"/>
      <c r="E34" s="35"/>
    </row>
    <row r="35" spans="2:9" ht="25.35" customHeight="1">
      <c r="B35" s="35"/>
      <c r="C35" s="36"/>
      <c r="D35" s="32"/>
    </row>
    <row r="36" spans="2:9" ht="25.35" customHeight="1">
      <c r="B36" s="35"/>
      <c r="C36" s="36"/>
      <c r="D36" s="32"/>
      <c r="E36" s="35"/>
    </row>
    <row r="37" spans="2:9" ht="25.35" customHeight="1">
      <c r="B37" s="35"/>
      <c r="C37" s="36"/>
      <c r="D37" s="32"/>
    </row>
    <row r="38" spans="2:9" ht="25.35" customHeight="1">
      <c r="B38" s="35"/>
      <c r="C38" s="36"/>
      <c r="D38" s="32"/>
    </row>
    <row r="39" spans="2:9" ht="25.35" customHeight="1">
      <c r="B39" s="35"/>
      <c r="C39" s="36"/>
      <c r="D39" s="32"/>
    </row>
    <row r="40" spans="2:9" ht="25.35" customHeight="1">
      <c r="B40" s="35"/>
      <c r="C40" s="36"/>
      <c r="D40" s="32"/>
      <c r="E40" s="17"/>
    </row>
    <row r="41" spans="2:9" ht="25.35" customHeight="1">
      <c r="B41" s="35"/>
      <c r="C41" s="36"/>
      <c r="D41" s="32"/>
      <c r="E41" s="35"/>
    </row>
    <row r="42" spans="2:9" ht="17.100000000000001" customHeight="1">
      <c r="B42" s="35"/>
      <c r="C42" s="36"/>
      <c r="D42" s="32"/>
    </row>
    <row r="43" spans="2:9" ht="18.75">
      <c r="B43" s="35"/>
      <c r="C43" s="36"/>
      <c r="D43" s="32"/>
      <c r="I43" s="17"/>
    </row>
  </sheetData>
  <mergeCells count="10">
    <mergeCell ref="B12:F12"/>
    <mergeCell ref="B5:F5"/>
    <mergeCell ref="B6:F8"/>
    <mergeCell ref="K7:K8"/>
    <mergeCell ref="B9:F9"/>
    <mergeCell ref="B2:F2"/>
    <mergeCell ref="B3:C3"/>
    <mergeCell ref="D3:F3"/>
    <mergeCell ref="B4:C4"/>
    <mergeCell ref="D4:F4"/>
  </mergeCells>
  <hyperlinks>
    <hyperlink ref="B11" r:id="rId1" xr:uid="{66B07FA0-D9D6-4E5A-99C4-D191A500980D}"/>
    <hyperlink ref="D11" r:id="rId2" display="https://www.gov.co/uploads/KIT_GUIA_USABILIDAD_GD_DIC_2020_v_2_0.pdf" xr:uid="{A41C8B3E-641A-47AB-BCE1-09733A0B1DB8}"/>
    <hyperlink ref="E11" r:id="rId3" xr:uid="{0D366F55-1D11-4C4B-907F-2A0FBE4F8B46}"/>
    <hyperlink ref="B13" location="DISEÑO!A1" display="DISEÑO" xr:uid="{42970AA4-4800-4C26-B715-87AC57F00D16}"/>
    <hyperlink ref="C13" location="FUNCIONAL!A1" display="FUNCIONAL" xr:uid="{81DC1316-8241-4A67-A362-B299A9DCED55}"/>
    <hyperlink ref="D13" location="'SEGURIDAD'!A1" display="SEGURIDAD - TÉCNICO Y ARQUITECTURA" xr:uid="{8D9FA5EE-970F-4F73-B86F-89412DBBB8CA}"/>
    <hyperlink ref="E13" location="USABILIDAD!A1" display="USABILIDAD" xr:uid="{8793BF53-154A-4CCF-B778-B99060FF37F7}"/>
    <hyperlink ref="F13" location="ACCESIBILIDAD!A1" display="ACCESIBILIDAD" xr:uid="{12A9FE86-2BB8-438C-A80B-D76D8E3C2A84}"/>
    <hyperlink ref="F11" r:id="rId4" xr:uid="{C8018CCD-805B-4D03-84B7-2D10E120A7C0}"/>
    <hyperlink ref="C11" r:id="rId5" xr:uid="{1ED742B7-F92E-45CC-ADF0-2426AFEDB993}"/>
  </hyperlinks>
  <pageMargins left="0.7" right="0.7" top="0.75" bottom="0.75" header="0.3" footer="0.3"/>
  <pageSetup scale="31" fitToHeight="0" orientation="portrait" r:id="rId6"/>
  <drawing r:id="rId7"/>
  <legacy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35CD-6400-4118-B9DE-E4EB5B3D7C21}">
  <sheetPr>
    <pageSetUpPr autoPageBreaks="0" fitToPage="1"/>
  </sheetPr>
  <dimension ref="A1:L43"/>
  <sheetViews>
    <sheetView zoomScale="80" zoomScaleNormal="80" zoomScalePageLayoutView="70" workbookViewId="0">
      <pane ySplit="1" topLeftCell="A33" activePane="bottomLeft" state="frozen"/>
      <selection pane="bottomLeft" activeCell="E15" sqref="E15"/>
    </sheetView>
  </sheetViews>
  <sheetFormatPr defaultColWidth="11.42578125" defaultRowHeight="15"/>
  <cols>
    <col min="1" max="1" width="4.42578125" customWidth="1"/>
    <col min="2" max="2" width="30.28515625" customWidth="1"/>
    <col min="3" max="3" width="22.28515625" customWidth="1"/>
    <col min="4" max="4" width="7" customWidth="1"/>
    <col min="5" max="5" width="29.28515625" bestFit="1" customWidth="1"/>
    <col min="6" max="6" width="54.7109375" customWidth="1"/>
    <col min="7" max="7" width="45" customWidth="1"/>
    <col min="8" max="9" width="4.7109375" customWidth="1"/>
  </cols>
  <sheetData>
    <row r="1" spans="2:12" ht="25.35" customHeight="1">
      <c r="B1" s="58" t="s">
        <v>26</v>
      </c>
      <c r="C1" s="6"/>
      <c r="D1" s="6"/>
      <c r="E1" s="6"/>
      <c r="F1" s="7"/>
      <c r="G1" s="7"/>
      <c r="H1" s="7"/>
    </row>
    <row r="2" spans="2:12" ht="36" customHeight="1">
      <c r="B2" s="196" t="s">
        <v>17</v>
      </c>
      <c r="C2" s="197"/>
      <c r="D2" s="197"/>
      <c r="E2" s="197"/>
      <c r="F2" s="197"/>
      <c r="G2" s="198"/>
      <c r="H2" s="1"/>
      <c r="I2" s="1"/>
    </row>
    <row r="3" spans="2:12" ht="32.1" customHeight="1">
      <c r="B3" s="176" t="s">
        <v>3</v>
      </c>
      <c r="C3" s="177"/>
      <c r="D3" s="177"/>
      <c r="E3" s="177"/>
      <c r="F3" s="177"/>
      <c r="G3" s="178"/>
      <c r="H3" s="9"/>
      <c r="I3" s="9"/>
    </row>
    <row r="4" spans="2:12" ht="34.35" customHeight="1">
      <c r="B4" s="179" t="s">
        <v>27</v>
      </c>
      <c r="C4" s="180"/>
      <c r="D4" s="180"/>
      <c r="E4" s="180"/>
      <c r="F4" s="180"/>
      <c r="G4" s="181"/>
      <c r="H4" s="2"/>
      <c r="I4" s="2"/>
      <c r="L4" s="10"/>
    </row>
    <row r="5" spans="2:12" ht="24" customHeight="1">
      <c r="B5" s="182"/>
      <c r="C5" s="183"/>
      <c r="D5" s="183"/>
      <c r="E5" s="183"/>
      <c r="F5" s="183"/>
      <c r="G5" s="184"/>
      <c r="H5" s="9"/>
      <c r="I5" s="9"/>
      <c r="L5" s="188"/>
    </row>
    <row r="6" spans="2:12" ht="30" customHeight="1">
      <c r="B6" s="185"/>
      <c r="C6" s="186"/>
      <c r="D6" s="186"/>
      <c r="E6" s="186"/>
      <c r="F6" s="186"/>
      <c r="G6" s="187"/>
      <c r="H6" s="9"/>
      <c r="I6" s="9"/>
      <c r="L6" s="188"/>
    </row>
    <row r="7" spans="2:12" ht="33" customHeight="1">
      <c r="B7" s="176" t="s">
        <v>5</v>
      </c>
      <c r="C7" s="177"/>
      <c r="D7" s="177"/>
      <c r="E7" s="177"/>
      <c r="F7" s="177"/>
      <c r="G7" s="178"/>
      <c r="H7" s="9"/>
      <c r="I7" s="9"/>
      <c r="L7" s="22"/>
    </row>
    <row r="8" spans="2:12" ht="49.35" customHeight="1">
      <c r="B8" s="199" t="s">
        <v>6</v>
      </c>
      <c r="C8" s="200"/>
      <c r="D8" s="201" t="s">
        <v>11</v>
      </c>
      <c r="E8" s="202"/>
      <c r="F8" s="202"/>
      <c r="G8" s="203"/>
      <c r="H8" s="9"/>
      <c r="I8" s="9"/>
      <c r="L8" s="22"/>
    </row>
    <row r="9" spans="2:12" ht="49.35" customHeight="1">
      <c r="B9" s="193" t="s">
        <v>9</v>
      </c>
      <c r="C9" s="193"/>
      <c r="D9" s="195" t="s">
        <v>14</v>
      </c>
      <c r="E9" s="193"/>
      <c r="F9" s="193"/>
      <c r="G9" s="193"/>
      <c r="H9" s="9"/>
      <c r="I9" s="9"/>
      <c r="L9" s="22"/>
    </row>
    <row r="10" spans="2:12" ht="49.35" customHeight="1">
      <c r="B10" s="193" t="s">
        <v>8</v>
      </c>
      <c r="C10" s="193"/>
      <c r="D10" s="195" t="s">
        <v>13</v>
      </c>
      <c r="E10" s="193"/>
      <c r="F10" s="193"/>
      <c r="G10" s="193"/>
      <c r="H10" s="9"/>
      <c r="I10" s="9"/>
      <c r="L10" s="22"/>
    </row>
    <row r="11" spans="2:12" ht="33" customHeight="1">
      <c r="B11" s="175" t="s">
        <v>28</v>
      </c>
      <c r="C11" s="175"/>
      <c r="D11" s="175"/>
      <c r="E11" s="175"/>
      <c r="F11" s="175"/>
      <c r="G11" s="175"/>
      <c r="H11" s="9"/>
      <c r="I11" s="9"/>
      <c r="L11" s="22"/>
    </row>
    <row r="12" spans="2:12" ht="67.349999999999994" customHeight="1">
      <c r="B12" s="24" t="s">
        <v>29</v>
      </c>
      <c r="C12" s="194" t="s">
        <v>30</v>
      </c>
      <c r="D12" s="194"/>
      <c r="E12" s="194"/>
      <c r="F12" s="27" t="s">
        <v>31</v>
      </c>
      <c r="G12" s="28" t="s">
        <v>32</v>
      </c>
      <c r="H12" s="9"/>
      <c r="I12" s="9"/>
      <c r="L12" s="22"/>
    </row>
    <row r="13" spans="2:12" ht="34.35" customHeight="1">
      <c r="B13" s="13" t="s">
        <v>33</v>
      </c>
      <c r="C13" s="13" t="s">
        <v>34</v>
      </c>
      <c r="D13" s="13" t="s">
        <v>35</v>
      </c>
      <c r="E13" s="13" t="s">
        <v>36</v>
      </c>
      <c r="F13" s="13" t="s">
        <v>37</v>
      </c>
      <c r="G13" s="13" t="s">
        <v>38</v>
      </c>
      <c r="H13" s="2"/>
      <c r="I13" s="2"/>
    </row>
    <row r="14" spans="2:12" ht="112.5">
      <c r="B14" s="173" t="s">
        <v>39</v>
      </c>
      <c r="C14" s="191">
        <f>SUM(D14:D16)</f>
        <v>0.99665999999999999</v>
      </c>
      <c r="D14" s="14">
        <v>0.33</v>
      </c>
      <c r="E14" s="162" t="s">
        <v>40</v>
      </c>
      <c r="F14" s="16" t="s">
        <v>41</v>
      </c>
      <c r="G14" s="11"/>
      <c r="H14" s="3"/>
      <c r="I14" s="3"/>
    </row>
    <row r="15" spans="2:12" ht="37.5">
      <c r="B15" s="173"/>
      <c r="C15" s="192"/>
      <c r="D15" s="14">
        <v>0.33333000000000002</v>
      </c>
      <c r="E15" s="163" t="s">
        <v>42</v>
      </c>
      <c r="F15" s="16"/>
      <c r="G15" s="23" t="s">
        <v>43</v>
      </c>
      <c r="H15" s="3"/>
      <c r="I15" s="3"/>
    </row>
    <row r="16" spans="2:12" ht="38.1" customHeight="1">
      <c r="B16" s="173"/>
      <c r="C16" s="192"/>
      <c r="D16" s="14">
        <v>0.33333000000000002</v>
      </c>
      <c r="E16" s="163" t="s">
        <v>42</v>
      </c>
      <c r="F16" s="16"/>
      <c r="G16" s="23" t="s">
        <v>43</v>
      </c>
      <c r="H16" s="3"/>
      <c r="I16" s="3"/>
    </row>
    <row r="17" spans="1:9" ht="37.5">
      <c r="B17" s="173" t="s">
        <v>44</v>
      </c>
      <c r="C17" s="190">
        <f>SUM(D17:D21)</f>
        <v>1</v>
      </c>
      <c r="D17" s="14">
        <v>0.2</v>
      </c>
      <c r="E17" s="124" t="s">
        <v>45</v>
      </c>
      <c r="F17" s="23"/>
      <c r="G17" s="23" t="s">
        <v>43</v>
      </c>
      <c r="H17" s="3"/>
      <c r="I17" s="3"/>
    </row>
    <row r="18" spans="1:9" ht="38.1" customHeight="1">
      <c r="B18" s="173"/>
      <c r="C18" s="190"/>
      <c r="D18" s="14">
        <v>0.2</v>
      </c>
      <c r="E18" s="124" t="s">
        <v>46</v>
      </c>
      <c r="F18" s="12"/>
      <c r="G18" s="23" t="s">
        <v>43</v>
      </c>
      <c r="H18" s="3"/>
      <c r="I18" s="3"/>
    </row>
    <row r="19" spans="1:9" ht="38.1" customHeight="1">
      <c r="B19" s="173"/>
      <c r="C19" s="190"/>
      <c r="D19" s="14">
        <v>0.2</v>
      </c>
      <c r="E19" s="124" t="s">
        <v>47</v>
      </c>
      <c r="F19" s="23" t="s">
        <v>48</v>
      </c>
      <c r="G19" s="23" t="s">
        <v>43</v>
      </c>
      <c r="H19" s="3"/>
      <c r="I19" s="3"/>
    </row>
    <row r="20" spans="1:9" ht="38.1" customHeight="1">
      <c r="B20" s="173"/>
      <c r="C20" s="190"/>
      <c r="D20" s="14">
        <v>0.2</v>
      </c>
      <c r="E20" s="124" t="s">
        <v>49</v>
      </c>
      <c r="F20" s="12"/>
      <c r="G20" s="23" t="s">
        <v>43</v>
      </c>
      <c r="H20" s="3"/>
      <c r="I20" s="3"/>
    </row>
    <row r="21" spans="1:9" ht="38.1" customHeight="1">
      <c r="B21" s="173"/>
      <c r="C21" s="190"/>
      <c r="D21" s="14">
        <v>0.2</v>
      </c>
      <c r="E21" s="124" t="s">
        <v>50</v>
      </c>
      <c r="F21" s="12"/>
      <c r="G21" s="23" t="s">
        <v>43</v>
      </c>
      <c r="H21" s="3"/>
      <c r="I21" s="3"/>
    </row>
    <row r="22" spans="1:9" ht="56.25">
      <c r="B22" s="173" t="s">
        <v>51</v>
      </c>
      <c r="C22" s="190">
        <f>SUM(D22:D26)</f>
        <v>1</v>
      </c>
      <c r="D22" s="14">
        <v>0.2</v>
      </c>
      <c r="E22" s="124" t="s">
        <v>52</v>
      </c>
      <c r="F22" s="12"/>
      <c r="G22" s="23" t="s">
        <v>53</v>
      </c>
      <c r="H22" s="3"/>
      <c r="I22" s="3"/>
    </row>
    <row r="23" spans="1:9" ht="56.25">
      <c r="B23" s="173"/>
      <c r="C23" s="190"/>
      <c r="D23" s="14">
        <v>0.2</v>
      </c>
      <c r="E23" s="124" t="s">
        <v>54</v>
      </c>
      <c r="F23" s="12"/>
      <c r="G23" s="23" t="s">
        <v>53</v>
      </c>
      <c r="H23" s="4"/>
      <c r="I23" s="4"/>
    </row>
    <row r="24" spans="1:9" ht="56.25">
      <c r="B24" s="173"/>
      <c r="C24" s="190"/>
      <c r="D24" s="14">
        <v>0.2</v>
      </c>
      <c r="E24" s="59" t="s">
        <v>55</v>
      </c>
      <c r="F24" s="23" t="s">
        <v>56</v>
      </c>
      <c r="G24" s="12"/>
      <c r="H24" s="4"/>
      <c r="I24" s="4"/>
    </row>
    <row r="25" spans="1:9" ht="56.25">
      <c r="B25" s="173"/>
      <c r="C25" s="190"/>
      <c r="D25" s="14">
        <v>0.2</v>
      </c>
      <c r="E25" s="59" t="s">
        <v>57</v>
      </c>
      <c r="F25" s="23" t="s">
        <v>56</v>
      </c>
      <c r="G25" s="12"/>
      <c r="H25" s="4"/>
      <c r="I25" s="4"/>
    </row>
    <row r="26" spans="1:9" ht="56.25">
      <c r="B26" s="173"/>
      <c r="C26" s="190"/>
      <c r="D26" s="14">
        <v>0.2</v>
      </c>
      <c r="E26" s="124" t="s">
        <v>58</v>
      </c>
      <c r="F26" s="12"/>
      <c r="G26" s="23" t="s">
        <v>53</v>
      </c>
      <c r="H26" s="4"/>
      <c r="I26" s="4"/>
    </row>
    <row r="27" spans="1:9" s="63" customFormat="1" ht="56.25">
      <c r="A27"/>
      <c r="B27" s="189" t="s">
        <v>59</v>
      </c>
      <c r="C27" s="190">
        <f>SUM(D27:D42)</f>
        <v>1</v>
      </c>
      <c r="D27" s="61">
        <v>6.25E-2</v>
      </c>
      <c r="E27" s="62" t="s">
        <v>60</v>
      </c>
      <c r="F27" s="23" t="s">
        <v>56</v>
      </c>
      <c r="G27" s="164"/>
    </row>
    <row r="28" spans="1:9" ht="37.5">
      <c r="B28" s="189"/>
      <c r="C28" s="190"/>
      <c r="D28" s="61">
        <v>6.25E-2</v>
      </c>
      <c r="E28" s="124" t="s">
        <v>61</v>
      </c>
      <c r="F28" s="132"/>
      <c r="G28" s="23" t="s">
        <v>43</v>
      </c>
    </row>
    <row r="29" spans="1:9" ht="37.5">
      <c r="B29" s="189"/>
      <c r="C29" s="190"/>
      <c r="D29" s="61">
        <v>6.25E-2</v>
      </c>
      <c r="E29" s="59" t="s">
        <v>62</v>
      </c>
      <c r="F29" s="15"/>
      <c r="G29" s="23" t="s">
        <v>43</v>
      </c>
    </row>
    <row r="30" spans="1:9" ht="37.5">
      <c r="B30" s="189"/>
      <c r="C30" s="190"/>
      <c r="D30" s="61">
        <v>6.25E-2</v>
      </c>
      <c r="E30" s="59" t="s">
        <v>63</v>
      </c>
      <c r="F30" s="15"/>
      <c r="G30" s="23" t="s">
        <v>43</v>
      </c>
    </row>
    <row r="31" spans="1:9" ht="37.5">
      <c r="B31" s="189"/>
      <c r="C31" s="190"/>
      <c r="D31" s="61">
        <v>6.25E-2</v>
      </c>
      <c r="E31" s="59" t="s">
        <v>64</v>
      </c>
      <c r="F31" s="15"/>
      <c r="G31" s="23" t="s">
        <v>43</v>
      </c>
    </row>
    <row r="32" spans="1:9" ht="37.5">
      <c r="B32" s="189"/>
      <c r="C32" s="190"/>
      <c r="D32" s="61">
        <v>6.25E-2</v>
      </c>
      <c r="E32" s="60" t="s">
        <v>65</v>
      </c>
      <c r="F32" s="15"/>
      <c r="G32" s="23" t="s">
        <v>43</v>
      </c>
    </row>
    <row r="33" spans="2:10" ht="37.5">
      <c r="B33" s="189"/>
      <c r="C33" s="190"/>
      <c r="D33" s="61">
        <v>6.25E-2</v>
      </c>
      <c r="E33" s="59" t="s">
        <v>66</v>
      </c>
      <c r="F33" s="15"/>
      <c r="G33" s="23" t="s">
        <v>43</v>
      </c>
    </row>
    <row r="34" spans="2:10" ht="56.25">
      <c r="B34" s="189"/>
      <c r="C34" s="190"/>
      <c r="D34" s="61">
        <v>6.25E-2</v>
      </c>
      <c r="E34" s="59" t="s">
        <v>67</v>
      </c>
      <c r="F34" s="23" t="s">
        <v>56</v>
      </c>
      <c r="G34" s="15"/>
    </row>
    <row r="35" spans="2:10" ht="38.1" customHeight="1">
      <c r="B35" s="189"/>
      <c r="C35" s="190"/>
      <c r="D35" s="61">
        <v>6.25E-2</v>
      </c>
      <c r="E35" s="124" t="s">
        <v>68</v>
      </c>
      <c r="F35" s="132"/>
      <c r="G35" s="23" t="s">
        <v>43</v>
      </c>
    </row>
    <row r="36" spans="2:10" ht="37.5">
      <c r="B36" s="189"/>
      <c r="C36" s="190"/>
      <c r="D36" s="61">
        <v>6.25E-2</v>
      </c>
      <c r="E36" s="124" t="s">
        <v>69</v>
      </c>
      <c r="F36" s="132"/>
      <c r="G36" s="23" t="s">
        <v>43</v>
      </c>
    </row>
    <row r="37" spans="2:10" ht="37.5">
      <c r="B37" s="189"/>
      <c r="C37" s="190"/>
      <c r="D37" s="61">
        <v>6.25E-2</v>
      </c>
      <c r="E37" s="124" t="s">
        <v>70</v>
      </c>
      <c r="F37" s="15"/>
      <c r="G37" s="23" t="s">
        <v>43</v>
      </c>
    </row>
    <row r="38" spans="2:10" ht="37.5">
      <c r="B38" s="189"/>
      <c r="C38" s="190"/>
      <c r="D38" s="61">
        <v>6.25E-2</v>
      </c>
      <c r="E38" s="124" t="s">
        <v>71</v>
      </c>
      <c r="F38" s="15"/>
      <c r="G38" s="23" t="s">
        <v>43</v>
      </c>
    </row>
    <row r="39" spans="2:10" ht="56.25">
      <c r="B39" s="189"/>
      <c r="C39" s="190"/>
      <c r="D39" s="61">
        <v>6.25E-2</v>
      </c>
      <c r="E39" s="59" t="s">
        <v>72</v>
      </c>
      <c r="F39" s="23" t="s">
        <v>56</v>
      </c>
      <c r="G39" s="15"/>
    </row>
    <row r="40" spans="2:10" ht="56.25">
      <c r="B40" s="189"/>
      <c r="C40" s="190"/>
      <c r="D40" s="61">
        <v>6.25E-2</v>
      </c>
      <c r="E40" s="59" t="s">
        <v>73</v>
      </c>
      <c r="F40" s="23" t="s">
        <v>56</v>
      </c>
      <c r="G40" s="15"/>
    </row>
    <row r="41" spans="2:10" ht="37.5">
      <c r="B41" s="189"/>
      <c r="C41" s="190"/>
      <c r="D41" s="61">
        <v>6.25E-2</v>
      </c>
      <c r="E41" s="124" t="s">
        <v>74</v>
      </c>
      <c r="F41" s="15"/>
      <c r="G41" s="23" t="s">
        <v>43</v>
      </c>
      <c r="J41" s="17"/>
    </row>
    <row r="42" spans="2:10" ht="37.5">
      <c r="B42" s="189"/>
      <c r="C42" s="190"/>
      <c r="D42" s="61">
        <v>6.25E-2</v>
      </c>
      <c r="E42" s="124" t="s">
        <v>75</v>
      </c>
      <c r="F42" s="15"/>
      <c r="G42" s="23" t="s">
        <v>43</v>
      </c>
    </row>
    <row r="43" spans="2:10" ht="15.75">
      <c r="C43" s="65">
        <f>AVERAGE(C14,C17,C22,C27)</f>
        <v>0.99916499999999997</v>
      </c>
      <c r="D43" s="133"/>
    </row>
  </sheetData>
  <mergeCells count="21">
    <mergeCell ref="B2:G2"/>
    <mergeCell ref="B3:G3"/>
    <mergeCell ref="C22:C26"/>
    <mergeCell ref="C17:C21"/>
    <mergeCell ref="B17:B21"/>
    <mergeCell ref="B22:B26"/>
    <mergeCell ref="B4:G6"/>
    <mergeCell ref="B7:G7"/>
    <mergeCell ref="B8:C8"/>
    <mergeCell ref="D8:G8"/>
    <mergeCell ref="B27:B42"/>
    <mergeCell ref="C27:C42"/>
    <mergeCell ref="L5:L6"/>
    <mergeCell ref="B14:B16"/>
    <mergeCell ref="C14:C16"/>
    <mergeCell ref="B9:C9"/>
    <mergeCell ref="B10:C10"/>
    <mergeCell ref="C12:E12"/>
    <mergeCell ref="D9:G9"/>
    <mergeCell ref="D10:G10"/>
    <mergeCell ref="B11:G11"/>
  </mergeCells>
  <hyperlinks>
    <hyperlink ref="D8" r:id="rId1" xr:uid="{83D90BCC-AED2-004C-902E-71BCDC5B8846}"/>
    <hyperlink ref="D9" r:id="rId2" xr:uid="{A93A24B8-F644-3445-8057-48F7FBD61DC9}"/>
    <hyperlink ref="D10" r:id="rId3" display="https://www.gov.co/uploads/KIT_GUIA_USABILIDAD_GD_DIC_2020_v_2_0.pdf" xr:uid="{9CEE13A0-A086-AB49-87E8-58CD552AD1F7}"/>
    <hyperlink ref="B1" location="INICIO!A1" display="Volver a inicio" xr:uid="{77C7321D-C99D-415C-8AE2-C7AD048F5230}"/>
  </hyperlinks>
  <pageMargins left="0.7" right="0.7" top="0.75" bottom="0.75" header="0.3" footer="0.3"/>
  <pageSetup scale="35" fitToHeight="0" orientation="portrait"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1F34D-AFBE-C844-85F8-A33A85D67C22}">
  <sheetPr>
    <pageSetUpPr autoPageBreaks="0" fitToPage="1"/>
  </sheetPr>
  <dimension ref="A1:G23"/>
  <sheetViews>
    <sheetView zoomScale="80" zoomScaleNormal="80" zoomScaleSheetLayoutView="30" zoomScalePageLayoutView="70" workbookViewId="0">
      <pane ySplit="1" topLeftCell="A15" activePane="bottomLeft" state="frozen"/>
      <selection pane="bottomLeft" activeCell="F14" sqref="F14"/>
    </sheetView>
  </sheetViews>
  <sheetFormatPr defaultColWidth="11.42578125" defaultRowHeight="18.75"/>
  <cols>
    <col min="1" max="1" width="4.42578125" customWidth="1"/>
    <col min="2" max="2" width="30.7109375" style="143" customWidth="1"/>
    <col min="3" max="3" width="22.28515625" style="4" customWidth="1"/>
    <col min="4" max="4" width="8" style="4" customWidth="1"/>
    <col min="5" max="5" width="40.28515625" style="4" customWidth="1"/>
    <col min="6" max="6" width="89.42578125" style="17" customWidth="1"/>
    <col min="7" max="7" width="17.140625" customWidth="1"/>
  </cols>
  <sheetData>
    <row r="1" spans="1:7" ht="25.35" customHeight="1">
      <c r="B1" s="58" t="s">
        <v>26</v>
      </c>
      <c r="C1" s="127"/>
      <c r="D1" s="127"/>
      <c r="E1" s="127"/>
      <c r="F1" s="18"/>
      <c r="G1" s="7"/>
    </row>
    <row r="2" spans="1:7" ht="36" customHeight="1">
      <c r="B2" s="172" t="s">
        <v>18</v>
      </c>
      <c r="C2" s="172"/>
      <c r="D2" s="172"/>
      <c r="E2" s="172"/>
      <c r="F2" s="172"/>
      <c r="G2" s="172"/>
    </row>
    <row r="3" spans="1:7" ht="33" customHeight="1">
      <c r="B3" s="176" t="s">
        <v>3</v>
      </c>
      <c r="C3" s="177"/>
      <c r="D3" s="177"/>
      <c r="E3" s="177"/>
      <c r="F3" s="177"/>
      <c r="G3" s="178"/>
    </row>
    <row r="4" spans="1:7" ht="41.1" customHeight="1">
      <c r="B4" s="179" t="s">
        <v>27</v>
      </c>
      <c r="C4" s="180"/>
      <c r="D4" s="180"/>
      <c r="E4" s="180"/>
      <c r="F4" s="180"/>
      <c r="G4" s="181"/>
    </row>
    <row r="5" spans="1:7" ht="41.1" customHeight="1">
      <c r="B5" s="182"/>
      <c r="C5" s="183"/>
      <c r="D5" s="183"/>
      <c r="E5" s="183"/>
      <c r="F5" s="183"/>
      <c r="G5" s="184"/>
    </row>
    <row r="6" spans="1:7" ht="15">
      <c r="B6" s="185"/>
      <c r="C6" s="186"/>
      <c r="D6" s="186"/>
      <c r="E6" s="186"/>
      <c r="F6" s="186"/>
      <c r="G6" s="187"/>
    </row>
    <row r="7" spans="1:7" ht="32.1" customHeight="1">
      <c r="B7" s="176" t="s">
        <v>5</v>
      </c>
      <c r="C7" s="177"/>
      <c r="D7" s="177"/>
      <c r="E7" s="177"/>
      <c r="F7" s="177"/>
      <c r="G7" s="178"/>
    </row>
    <row r="8" spans="1:7" ht="38.1" customHeight="1">
      <c r="B8" s="193" t="s">
        <v>76</v>
      </c>
      <c r="C8" s="193"/>
      <c r="D8" s="195" t="s">
        <v>12</v>
      </c>
      <c r="E8" s="219"/>
      <c r="F8" s="219"/>
      <c r="G8" s="219"/>
    </row>
    <row r="9" spans="1:7" ht="72.599999999999994" customHeight="1">
      <c r="B9" s="193" t="s">
        <v>77</v>
      </c>
      <c r="C9" s="193"/>
      <c r="D9" s="212" t="s">
        <v>78</v>
      </c>
      <c r="E9" s="213"/>
      <c r="F9" s="213"/>
      <c r="G9" s="213"/>
    </row>
    <row r="10" spans="1:7" ht="72.599999999999994" customHeight="1">
      <c r="A10" s="125"/>
      <c r="B10" s="214" t="s">
        <v>79</v>
      </c>
      <c r="C10" s="215"/>
      <c r="D10" s="216" t="s">
        <v>80</v>
      </c>
      <c r="E10" s="216"/>
      <c r="F10" s="216"/>
      <c r="G10" s="216"/>
    </row>
    <row r="11" spans="1:7" ht="32.1" customHeight="1">
      <c r="B11" s="176" t="s">
        <v>28</v>
      </c>
      <c r="C11" s="177"/>
      <c r="D11" s="217"/>
      <c r="E11" s="217"/>
      <c r="F11" s="217"/>
      <c r="G11" s="218"/>
    </row>
    <row r="12" spans="1:7" ht="72.599999999999994" customHeight="1">
      <c r="B12" s="23" t="s">
        <v>29</v>
      </c>
      <c r="C12" s="204" t="s">
        <v>30</v>
      </c>
      <c r="D12" s="204"/>
      <c r="E12" s="204"/>
      <c r="F12" s="27" t="s">
        <v>31</v>
      </c>
      <c r="G12" s="28" t="s">
        <v>32</v>
      </c>
    </row>
    <row r="13" spans="1:7" ht="34.35" customHeight="1">
      <c r="B13" s="135" t="s">
        <v>33</v>
      </c>
      <c r="C13" s="81" t="s">
        <v>34</v>
      </c>
      <c r="D13" s="13" t="s">
        <v>35</v>
      </c>
      <c r="E13" s="13" t="s">
        <v>36</v>
      </c>
      <c r="F13" s="13" t="s">
        <v>37</v>
      </c>
      <c r="G13" s="13" t="s">
        <v>38</v>
      </c>
    </row>
    <row r="14" spans="1:7" ht="409.5">
      <c r="A14" s="125"/>
      <c r="B14" s="205" t="s">
        <v>39</v>
      </c>
      <c r="C14" s="136">
        <f>D14*1</f>
        <v>1</v>
      </c>
      <c r="D14" s="130">
        <v>1</v>
      </c>
      <c r="E14" s="137" t="s">
        <v>81</v>
      </c>
      <c r="F14" s="167" t="s">
        <v>82</v>
      </c>
      <c r="G14" s="165" t="s">
        <v>83</v>
      </c>
    </row>
    <row r="15" spans="1:7" s="3" customFormat="1" ht="409.5">
      <c r="A15" s="138"/>
      <c r="B15" s="206"/>
      <c r="C15" s="136">
        <f>D15*1</f>
        <v>0.9</v>
      </c>
      <c r="D15" s="128">
        <v>0.9</v>
      </c>
      <c r="E15" s="139" t="s">
        <v>84</v>
      </c>
      <c r="F15" s="168" t="s">
        <v>85</v>
      </c>
      <c r="G15" s="165" t="s">
        <v>83</v>
      </c>
    </row>
    <row r="16" spans="1:7" s="4" customFormat="1" ht="37.5">
      <c r="A16" s="140"/>
      <c r="B16" s="141" t="s">
        <v>44</v>
      </c>
      <c r="C16" s="128">
        <f>D16*0.5</f>
        <v>0.5</v>
      </c>
      <c r="D16" s="131">
        <v>1</v>
      </c>
      <c r="E16" s="142" t="s">
        <v>86</v>
      </c>
      <c r="F16" s="165" t="s">
        <v>87</v>
      </c>
      <c r="G16" s="165" t="s">
        <v>88</v>
      </c>
    </row>
    <row r="17" spans="1:7" ht="67.5" customHeight="1">
      <c r="A17" s="125"/>
      <c r="B17" s="207" t="s">
        <v>51</v>
      </c>
      <c r="C17" s="209">
        <f>SUM(D17:D21)*0.2</f>
        <v>1</v>
      </c>
      <c r="D17" s="131">
        <v>1</v>
      </c>
      <c r="E17" s="142" t="s">
        <v>89</v>
      </c>
      <c r="F17" s="166" t="s">
        <v>90</v>
      </c>
      <c r="G17" s="165" t="s">
        <v>88</v>
      </c>
    </row>
    <row r="18" spans="1:7" ht="67.5" customHeight="1">
      <c r="A18" s="125"/>
      <c r="B18" s="207"/>
      <c r="C18" s="210"/>
      <c r="D18" s="131">
        <v>1</v>
      </c>
      <c r="E18" s="142" t="s">
        <v>91</v>
      </c>
      <c r="F18" s="166" t="s">
        <v>90</v>
      </c>
      <c r="G18" s="165" t="s">
        <v>88</v>
      </c>
    </row>
    <row r="19" spans="1:7" ht="67.5" customHeight="1">
      <c r="A19" s="125"/>
      <c r="B19" s="207"/>
      <c r="C19" s="210"/>
      <c r="D19" s="131">
        <v>1</v>
      </c>
      <c r="E19" s="142" t="s">
        <v>92</v>
      </c>
      <c r="F19" s="166" t="s">
        <v>90</v>
      </c>
      <c r="G19" s="165" t="s">
        <v>88</v>
      </c>
    </row>
    <row r="20" spans="1:7" ht="67.5" customHeight="1">
      <c r="A20" s="125"/>
      <c r="B20" s="207"/>
      <c r="C20" s="210"/>
      <c r="D20" s="131">
        <v>1</v>
      </c>
      <c r="E20" s="142" t="s">
        <v>93</v>
      </c>
      <c r="F20" s="166" t="s">
        <v>90</v>
      </c>
      <c r="G20" s="165" t="s">
        <v>88</v>
      </c>
    </row>
    <row r="21" spans="1:7" ht="67.5" customHeight="1">
      <c r="A21" s="125"/>
      <c r="B21" s="208"/>
      <c r="C21" s="211"/>
      <c r="D21" s="131">
        <v>1</v>
      </c>
      <c r="E21" s="142" t="s">
        <v>94</v>
      </c>
      <c r="F21" s="166" t="s">
        <v>90</v>
      </c>
      <c r="G21" s="165" t="s">
        <v>88</v>
      </c>
    </row>
    <row r="22" spans="1:7" ht="63" customHeight="1">
      <c r="A22" s="125"/>
      <c r="B22" s="141" t="s">
        <v>59</v>
      </c>
      <c r="C22" s="128">
        <f>D22*0.5</f>
        <v>0.5</v>
      </c>
      <c r="D22" s="128">
        <v>1</v>
      </c>
      <c r="E22" s="139" t="s">
        <v>95</v>
      </c>
      <c r="F22" s="165" t="s">
        <v>96</v>
      </c>
      <c r="G22" s="165" t="s">
        <v>83</v>
      </c>
    </row>
    <row r="23" spans="1:7">
      <c r="B23" s="4" t="s">
        <v>97</v>
      </c>
      <c r="C23" s="129">
        <f>SUM(C14:C22)/4</f>
        <v>0.97499999999999998</v>
      </c>
    </row>
  </sheetData>
  <mergeCells count="15">
    <mergeCell ref="B7:G7"/>
    <mergeCell ref="B2:G2"/>
    <mergeCell ref="B3:G3"/>
    <mergeCell ref="B4:G6"/>
    <mergeCell ref="B8:C8"/>
    <mergeCell ref="D8:G8"/>
    <mergeCell ref="C12:E12"/>
    <mergeCell ref="B14:B15"/>
    <mergeCell ref="B17:B21"/>
    <mergeCell ref="C17:C21"/>
    <mergeCell ref="B9:C9"/>
    <mergeCell ref="D9:G9"/>
    <mergeCell ref="B10:C10"/>
    <mergeCell ref="D10:G10"/>
    <mergeCell ref="B11:G11"/>
  </mergeCells>
  <hyperlinks>
    <hyperlink ref="B1" location="INICIO!A1" display="Volver a inicio" xr:uid="{50EC6854-1FC4-B744-A190-19EBABBD5F3B}"/>
    <hyperlink ref="D8:G8" r:id="rId1" display="https://www.gov.co/uploads/Anexo%202%20-%20Guia%20Tecnica%20-%20Integracion%20Sede%20Electronica.pdf" xr:uid="{CD409135-1DB1-1B47-9DA3-452DA30A150A}"/>
    <hyperlink ref="D9:G9" r:id="rId2" display="https://gobiernodigital.mintic.gov.co/692/articles-178658_Estandares_informacion.pdf" xr:uid="{7A3E03B7-5490-6644-BCA5-D0B7AE5ECF92}"/>
    <hyperlink ref="D10" r:id="rId3" xr:uid="{BE15399D-7BFD-864F-BCDE-2B703101DCE8}"/>
  </hyperlinks>
  <pageMargins left="0.7" right="0.7" top="0.75" bottom="0.75" header="0.3" footer="0.3"/>
  <pageSetup scale="40" fitToHeight="0"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F348A-8020-4F1C-A7B4-2FF213908BDB}">
  <sheetPr>
    <pageSetUpPr fitToPage="1"/>
  </sheetPr>
  <dimension ref="B1:K31"/>
  <sheetViews>
    <sheetView topLeftCell="A11" zoomScale="80" zoomScaleNormal="80" workbookViewId="0">
      <selection activeCell="A2" sqref="A2"/>
    </sheetView>
  </sheetViews>
  <sheetFormatPr defaultColWidth="11.42578125" defaultRowHeight="15"/>
  <cols>
    <col min="1" max="1" width="4.42578125" style="71" customWidth="1"/>
    <col min="2" max="2" width="30.28515625" style="71" customWidth="1"/>
    <col min="3" max="3" width="29.140625" style="71" customWidth="1"/>
    <col min="4" max="4" width="61.42578125" style="71" customWidth="1"/>
    <col min="5" max="5" width="59.42578125" style="71" customWidth="1"/>
    <col min="6" max="6" width="21" style="97" customWidth="1"/>
    <col min="7" max="7" width="75.140625" style="98" customWidth="1"/>
    <col min="8" max="8" width="16.140625" style="71" customWidth="1"/>
    <col min="9" max="9" width="17.42578125" style="71" customWidth="1"/>
    <col min="10" max="16384" width="11.42578125" style="71"/>
  </cols>
  <sheetData>
    <row r="1" spans="2:11" ht="20.45" customHeight="1">
      <c r="B1" s="66" t="s">
        <v>26</v>
      </c>
      <c r="C1" s="67"/>
      <c r="D1" s="67"/>
      <c r="E1" s="68"/>
      <c r="F1" s="69"/>
      <c r="G1" s="70"/>
    </row>
    <row r="2" spans="2:11" ht="29.25" customHeight="1">
      <c r="B2" s="196" t="s">
        <v>19</v>
      </c>
      <c r="C2" s="197"/>
      <c r="D2" s="197"/>
      <c r="E2" s="197"/>
      <c r="F2" s="198"/>
      <c r="G2" s="72"/>
      <c r="H2" s="73"/>
    </row>
    <row r="3" spans="2:11" ht="23.25" customHeight="1">
      <c r="B3" s="176" t="s">
        <v>3</v>
      </c>
      <c r="C3" s="177"/>
      <c r="D3" s="177"/>
      <c r="E3" s="177"/>
      <c r="F3" s="178"/>
      <c r="G3" s="74"/>
      <c r="H3" s="75"/>
    </row>
    <row r="4" spans="2:11" ht="28.35" customHeight="1">
      <c r="B4" s="244" t="s">
        <v>98</v>
      </c>
      <c r="C4" s="245"/>
      <c r="D4" s="245"/>
      <c r="E4" s="245"/>
      <c r="F4" s="246"/>
      <c r="G4" s="76"/>
      <c r="H4" s="77"/>
      <c r="K4" s="78"/>
    </row>
    <row r="5" spans="2:11" ht="28.35" customHeight="1">
      <c r="B5" s="247"/>
      <c r="C5" s="248"/>
      <c r="D5" s="248"/>
      <c r="E5" s="248"/>
      <c r="F5" s="249"/>
      <c r="G5" s="74"/>
      <c r="H5" s="75"/>
      <c r="K5" s="253"/>
    </row>
    <row r="6" spans="2:11" ht="408.75" customHeight="1">
      <c r="B6" s="250"/>
      <c r="C6" s="251"/>
      <c r="D6" s="251"/>
      <c r="E6" s="251"/>
      <c r="F6" s="252"/>
      <c r="G6" s="74"/>
      <c r="H6" s="75"/>
      <c r="K6" s="253"/>
    </row>
    <row r="7" spans="2:11" ht="23.25" customHeight="1">
      <c r="B7" s="176" t="s">
        <v>99</v>
      </c>
      <c r="C7" s="177"/>
      <c r="D7" s="177"/>
      <c r="E7" s="177"/>
      <c r="F7" s="178"/>
      <c r="G7" s="74"/>
      <c r="H7" s="75"/>
      <c r="K7" s="79"/>
    </row>
    <row r="8" spans="2:11" ht="60.75" customHeight="1">
      <c r="B8" s="199" t="s">
        <v>100</v>
      </c>
      <c r="C8" s="200"/>
      <c r="D8" s="236" t="s">
        <v>101</v>
      </c>
      <c r="E8" s="237"/>
      <c r="F8" s="238"/>
      <c r="G8" s="74"/>
      <c r="H8" s="75"/>
      <c r="K8" s="79"/>
    </row>
    <row r="9" spans="2:11" ht="39.75" customHeight="1">
      <c r="B9" s="199" t="s">
        <v>102</v>
      </c>
      <c r="C9" s="239"/>
      <c r="D9" s="240" t="s">
        <v>103</v>
      </c>
      <c r="E9" s="240"/>
      <c r="F9" s="240"/>
      <c r="G9" s="74"/>
      <c r="H9" s="75"/>
      <c r="K9" s="79"/>
    </row>
    <row r="10" spans="2:11" ht="35.25" customHeight="1">
      <c r="B10" s="199" t="s">
        <v>104</v>
      </c>
      <c r="C10" s="200"/>
      <c r="D10" s="241" t="s">
        <v>105</v>
      </c>
      <c r="E10" s="242"/>
      <c r="F10" s="243"/>
      <c r="G10" s="74"/>
      <c r="H10" s="75"/>
      <c r="K10" s="79"/>
    </row>
    <row r="11" spans="2:11" ht="44.25" customHeight="1">
      <c r="B11" s="199" t="s">
        <v>106</v>
      </c>
      <c r="C11" s="200"/>
      <c r="D11" s="201" t="s">
        <v>107</v>
      </c>
      <c r="E11" s="202"/>
      <c r="F11" s="203"/>
      <c r="G11" s="74"/>
      <c r="H11" s="75"/>
      <c r="K11" s="79"/>
    </row>
    <row r="12" spans="2:11" ht="44.25" customHeight="1">
      <c r="B12" s="199" t="s">
        <v>108</v>
      </c>
      <c r="C12" s="200"/>
      <c r="D12" s="201" t="s">
        <v>109</v>
      </c>
      <c r="E12" s="202"/>
      <c r="F12" s="203"/>
      <c r="G12" s="74"/>
      <c r="H12" s="75"/>
      <c r="K12" s="79"/>
    </row>
    <row r="13" spans="2:11" ht="44.25" customHeight="1">
      <c r="B13" s="199" t="s">
        <v>110</v>
      </c>
      <c r="C13" s="200"/>
      <c r="D13" s="201" t="s">
        <v>111</v>
      </c>
      <c r="E13" s="202"/>
      <c r="F13" s="203"/>
      <c r="G13" s="74"/>
      <c r="H13" s="75"/>
      <c r="K13" s="79"/>
    </row>
    <row r="14" spans="2:11" ht="23.25" customHeight="1">
      <c r="B14" s="225" t="s">
        <v>28</v>
      </c>
      <c r="C14" s="217"/>
      <c r="D14" s="217"/>
      <c r="E14" s="217"/>
      <c r="F14" s="217"/>
      <c r="G14" s="217"/>
      <c r="H14" s="75"/>
      <c r="K14" s="79"/>
    </row>
    <row r="15" spans="2:11" ht="59.25" customHeight="1">
      <c r="B15" s="226" t="s">
        <v>112</v>
      </c>
      <c r="C15" s="227"/>
      <c r="D15" s="64" t="s">
        <v>113</v>
      </c>
      <c r="E15" s="27" t="s">
        <v>114</v>
      </c>
      <c r="F15" s="28" t="s">
        <v>115</v>
      </c>
      <c r="G15" s="80" t="s">
        <v>116</v>
      </c>
      <c r="H15" s="228" t="s">
        <v>117</v>
      </c>
      <c r="I15" s="220" t="s">
        <v>118</v>
      </c>
      <c r="J15" s="220" t="s">
        <v>97</v>
      </c>
      <c r="K15" s="79"/>
    </row>
    <row r="16" spans="2:11" ht="43.5" customHeight="1">
      <c r="B16" s="13" t="s">
        <v>33</v>
      </c>
      <c r="C16" s="13" t="s">
        <v>36</v>
      </c>
      <c r="D16" s="13" t="s">
        <v>119</v>
      </c>
      <c r="E16" s="13" t="s">
        <v>120</v>
      </c>
      <c r="F16" s="81" t="s">
        <v>121</v>
      </c>
      <c r="G16" s="82" t="s">
        <v>122</v>
      </c>
      <c r="H16" s="229"/>
      <c r="I16" s="221"/>
      <c r="J16" s="221"/>
    </row>
    <row r="17" spans="2:10" ht="78" customHeight="1">
      <c r="B17" s="222" t="s">
        <v>59</v>
      </c>
      <c r="C17" s="83" t="s">
        <v>123</v>
      </c>
      <c r="D17" s="84" t="s">
        <v>124</v>
      </c>
      <c r="E17" s="85" t="s">
        <v>125</v>
      </c>
      <c r="F17" s="86" t="s">
        <v>114</v>
      </c>
      <c r="G17" s="87" t="s">
        <v>126</v>
      </c>
      <c r="H17" s="88">
        <v>0.13</v>
      </c>
      <c r="I17" s="89">
        <v>0.9</v>
      </c>
      <c r="J17" s="90">
        <f t="shared" ref="J17:J29" si="0">H17*I17</f>
        <v>0.11700000000000001</v>
      </c>
    </row>
    <row r="18" spans="2:10" ht="78" customHeight="1">
      <c r="B18" s="223"/>
      <c r="C18" s="83" t="s">
        <v>127</v>
      </c>
      <c r="D18" s="91" t="s">
        <v>128</v>
      </c>
      <c r="E18" s="85" t="s">
        <v>129</v>
      </c>
      <c r="F18" s="86" t="s">
        <v>114</v>
      </c>
      <c r="G18" s="87" t="s">
        <v>130</v>
      </c>
      <c r="H18" s="92">
        <v>0.01</v>
      </c>
      <c r="I18" s="89">
        <v>0.8</v>
      </c>
      <c r="J18" s="90">
        <f t="shared" si="0"/>
        <v>8.0000000000000002E-3</v>
      </c>
    </row>
    <row r="19" spans="2:10" ht="78" customHeight="1">
      <c r="B19" s="223"/>
      <c r="C19" s="83" t="s">
        <v>131</v>
      </c>
      <c r="D19" s="91" t="s">
        <v>132</v>
      </c>
      <c r="E19" s="85" t="s">
        <v>133</v>
      </c>
      <c r="F19" s="86" t="s">
        <v>114</v>
      </c>
      <c r="G19" s="93" t="s">
        <v>134</v>
      </c>
      <c r="H19" s="92">
        <v>0.1</v>
      </c>
      <c r="I19" s="89">
        <v>0.5</v>
      </c>
      <c r="J19" s="90">
        <f t="shared" si="0"/>
        <v>0.05</v>
      </c>
    </row>
    <row r="20" spans="2:10" ht="78" customHeight="1">
      <c r="B20" s="223"/>
      <c r="C20" s="83" t="s">
        <v>135</v>
      </c>
      <c r="D20" s="91" t="s">
        <v>136</v>
      </c>
      <c r="E20" s="85" t="s">
        <v>137</v>
      </c>
      <c r="F20" s="86" t="s">
        <v>113</v>
      </c>
      <c r="G20" s="87" t="s">
        <v>138</v>
      </c>
      <c r="H20" s="92">
        <v>0.15</v>
      </c>
      <c r="I20" s="89">
        <v>1</v>
      </c>
      <c r="J20" s="90">
        <f t="shared" si="0"/>
        <v>0.15</v>
      </c>
    </row>
    <row r="21" spans="2:10" ht="78" customHeight="1">
      <c r="B21" s="223"/>
      <c r="C21" s="83" t="s">
        <v>139</v>
      </c>
      <c r="D21" s="91" t="s">
        <v>140</v>
      </c>
      <c r="E21" s="85" t="s">
        <v>141</v>
      </c>
      <c r="F21" s="86" t="s">
        <v>114</v>
      </c>
      <c r="G21" s="87" t="s">
        <v>142</v>
      </c>
      <c r="H21" s="92">
        <v>0.13</v>
      </c>
      <c r="I21" s="89">
        <v>0.6</v>
      </c>
      <c r="J21" s="90">
        <f t="shared" si="0"/>
        <v>7.8E-2</v>
      </c>
    </row>
    <row r="22" spans="2:10" ht="78" customHeight="1">
      <c r="B22" s="224"/>
      <c r="C22" s="94" t="s">
        <v>143</v>
      </c>
      <c r="D22" s="91" t="s">
        <v>144</v>
      </c>
      <c r="E22" s="85" t="s">
        <v>145</v>
      </c>
      <c r="F22" s="86" t="s">
        <v>114</v>
      </c>
      <c r="G22" s="87" t="s">
        <v>146</v>
      </c>
      <c r="H22" s="92">
        <v>0.13</v>
      </c>
      <c r="I22" s="89">
        <v>0.9</v>
      </c>
      <c r="J22" s="90">
        <f t="shared" si="0"/>
        <v>0.11700000000000001</v>
      </c>
    </row>
    <row r="23" spans="2:10" ht="78" customHeight="1">
      <c r="B23" s="222" t="s">
        <v>147</v>
      </c>
      <c r="C23" s="60" t="s">
        <v>148</v>
      </c>
      <c r="D23" s="91" t="s">
        <v>149</v>
      </c>
      <c r="E23" s="85" t="s">
        <v>150</v>
      </c>
      <c r="F23" s="86" t="s">
        <v>114</v>
      </c>
      <c r="G23" s="87" t="s">
        <v>151</v>
      </c>
      <c r="H23" s="92">
        <v>0.15</v>
      </c>
      <c r="I23" s="89">
        <v>0.2</v>
      </c>
      <c r="J23" s="90">
        <f t="shared" si="0"/>
        <v>0.03</v>
      </c>
    </row>
    <row r="24" spans="2:10" ht="78" customHeight="1">
      <c r="B24" s="223"/>
      <c r="C24" s="60" t="s">
        <v>152</v>
      </c>
      <c r="D24" s="91" t="s">
        <v>153</v>
      </c>
      <c r="E24" s="99" t="s">
        <v>154</v>
      </c>
      <c r="F24" s="86" t="s">
        <v>113</v>
      </c>
      <c r="G24" s="87" t="s">
        <v>155</v>
      </c>
      <c r="H24" s="92">
        <v>0.01</v>
      </c>
      <c r="I24" s="89">
        <v>1</v>
      </c>
      <c r="J24" s="90">
        <f t="shared" si="0"/>
        <v>0.01</v>
      </c>
    </row>
    <row r="25" spans="2:10" ht="78" customHeight="1">
      <c r="B25" s="224"/>
      <c r="C25" s="60" t="s">
        <v>156</v>
      </c>
      <c r="D25" s="91" t="s">
        <v>157</v>
      </c>
      <c r="E25" s="95" t="s">
        <v>158</v>
      </c>
      <c r="F25" s="86" t="s">
        <v>114</v>
      </c>
      <c r="G25" s="87" t="s">
        <v>159</v>
      </c>
      <c r="H25" s="92">
        <v>0.15</v>
      </c>
      <c r="I25" s="89">
        <v>0.9</v>
      </c>
      <c r="J25" s="90">
        <f t="shared" si="0"/>
        <v>0.13500000000000001</v>
      </c>
    </row>
    <row r="26" spans="2:10" ht="78" customHeight="1">
      <c r="B26" s="222" t="s">
        <v>160</v>
      </c>
      <c r="C26" s="60" t="s">
        <v>161</v>
      </c>
      <c r="D26" s="91" t="s">
        <v>162</v>
      </c>
      <c r="E26" s="95" t="s">
        <v>163</v>
      </c>
      <c r="F26" s="86" t="s">
        <v>116</v>
      </c>
      <c r="G26" s="169" t="s">
        <v>164</v>
      </c>
      <c r="H26" s="92">
        <v>0.01</v>
      </c>
      <c r="I26" s="89">
        <v>1</v>
      </c>
      <c r="J26" s="90">
        <f t="shared" si="0"/>
        <v>0.01</v>
      </c>
    </row>
    <row r="27" spans="2:10" ht="78" customHeight="1">
      <c r="B27" s="223"/>
      <c r="C27" s="60" t="s">
        <v>165</v>
      </c>
      <c r="D27" s="91" t="s">
        <v>166</v>
      </c>
      <c r="E27" s="95" t="s">
        <v>167</v>
      </c>
      <c r="F27" s="86" t="s">
        <v>116</v>
      </c>
      <c r="G27" s="87" t="s">
        <v>168</v>
      </c>
      <c r="H27" s="92">
        <v>0.01</v>
      </c>
      <c r="I27" s="89">
        <v>1</v>
      </c>
      <c r="J27" s="90">
        <f t="shared" si="0"/>
        <v>0.01</v>
      </c>
    </row>
    <row r="28" spans="2:10" ht="78" customHeight="1">
      <c r="B28" s="223"/>
      <c r="C28" s="60" t="s">
        <v>169</v>
      </c>
      <c r="D28" s="91" t="s">
        <v>170</v>
      </c>
      <c r="E28" s="95" t="s">
        <v>171</v>
      </c>
      <c r="F28" s="86" t="s">
        <v>116</v>
      </c>
      <c r="G28" s="169" t="s">
        <v>172</v>
      </c>
      <c r="H28" s="92">
        <v>0.01</v>
      </c>
      <c r="I28" s="89">
        <v>1</v>
      </c>
      <c r="J28" s="90">
        <f t="shared" si="0"/>
        <v>0.01</v>
      </c>
    </row>
    <row r="29" spans="2:10" ht="78" customHeight="1">
      <c r="B29" s="224"/>
      <c r="C29" s="60" t="s">
        <v>173</v>
      </c>
      <c r="D29" s="91" t="s">
        <v>174</v>
      </c>
      <c r="E29" s="99" t="s">
        <v>175</v>
      </c>
      <c r="F29" s="86" t="s">
        <v>116</v>
      </c>
      <c r="G29" s="87" t="s">
        <v>176</v>
      </c>
      <c r="H29" s="92">
        <v>0.01</v>
      </c>
      <c r="I29" s="89">
        <v>1</v>
      </c>
      <c r="J29" s="90">
        <f t="shared" si="0"/>
        <v>0.01</v>
      </c>
    </row>
    <row r="30" spans="2:10" ht="23.25" customHeight="1">
      <c r="B30" s="230" t="s">
        <v>177</v>
      </c>
      <c r="C30" s="231"/>
      <c r="D30" s="231"/>
      <c r="E30" s="231"/>
      <c r="F30" s="231"/>
      <c r="G30" s="231"/>
      <c r="H30" s="232">
        <f>SUM(H17:H29)</f>
        <v>1</v>
      </c>
      <c r="I30" s="96" t="s">
        <v>178</v>
      </c>
      <c r="J30" s="171"/>
    </row>
    <row r="31" spans="2:10" ht="249.75" customHeight="1">
      <c r="B31" s="234" t="s">
        <v>179</v>
      </c>
      <c r="C31" s="235"/>
      <c r="D31" s="235"/>
      <c r="E31" s="235"/>
      <c r="F31" s="235"/>
      <c r="G31" s="235"/>
      <c r="H31" s="233"/>
      <c r="I31" s="96" t="s">
        <v>178</v>
      </c>
      <c r="J31" s="123">
        <f>SUM(J17:J29)</f>
        <v>0.7350000000000001</v>
      </c>
    </row>
  </sheetData>
  <mergeCells count="28">
    <mergeCell ref="B2:F2"/>
    <mergeCell ref="B3:F3"/>
    <mergeCell ref="B4:F6"/>
    <mergeCell ref="K5:K6"/>
    <mergeCell ref="B7:F7"/>
    <mergeCell ref="B8:C8"/>
    <mergeCell ref="D8:F8"/>
    <mergeCell ref="B9:C9"/>
    <mergeCell ref="D9:F9"/>
    <mergeCell ref="B10:C10"/>
    <mergeCell ref="D10:F10"/>
    <mergeCell ref="B11:C11"/>
    <mergeCell ref="D11:F11"/>
    <mergeCell ref="B12:C12"/>
    <mergeCell ref="D12:F12"/>
    <mergeCell ref="B13:C13"/>
    <mergeCell ref="D13:F13"/>
    <mergeCell ref="B14:G14"/>
    <mergeCell ref="B15:C15"/>
    <mergeCell ref="H15:H16"/>
    <mergeCell ref="B30:G30"/>
    <mergeCell ref="H30:H31"/>
    <mergeCell ref="B31:G31"/>
    <mergeCell ref="I15:I16"/>
    <mergeCell ref="J15:J16"/>
    <mergeCell ref="B17:B22"/>
    <mergeCell ref="B23:B25"/>
    <mergeCell ref="B26:B29"/>
  </mergeCells>
  <conditionalFormatting sqref="F17:F29">
    <cfRule type="cellIs" dxfId="8" priority="1" operator="equal">
      <formula>"Cumple parcialmente"</formula>
    </cfRule>
    <cfRule type="cellIs" dxfId="7" priority="2" operator="equal">
      <formula>"Cumple"</formula>
    </cfRule>
    <cfRule type="cellIs" dxfId="6" priority="3" operator="equal">
      <formula>"No Cumple"</formula>
    </cfRule>
  </conditionalFormatting>
  <dataValidations count="1">
    <dataValidation type="list" allowBlank="1" showInputMessage="1" showErrorMessage="1" sqref="F17:F29" xr:uid="{B0C3D35E-CDB1-4CAF-A9BD-20A77E1CD035}">
      <formula1>"Cumple, No Cumple, Contenido no presente, Cumple parcialmente"</formula1>
    </dataValidation>
  </dataValidations>
  <hyperlinks>
    <hyperlink ref="B1" location="INICIO!A1" display="Volver a inicio" xr:uid="{C9125380-3638-47D3-9BA5-B1B8BDBC6EDD}"/>
    <hyperlink ref="D8" r:id="rId1" xr:uid="{F12FC027-CBD2-4B77-BFF9-46C7116D8954}"/>
    <hyperlink ref="D8:F8" r:id="rId2" display="https://www.gov.co/uploads/f46fd853-4efe-41a3-9f94-6290e09d49e8.pdf" xr:uid="{26448F26-4985-428E-BFE3-B81E4C4DA75A}"/>
    <hyperlink ref="D11" r:id="rId3" xr:uid="{970D6485-D341-40DE-ACE9-BA8A65808046}"/>
    <hyperlink ref="D12" r:id="rId4" xr:uid="{06D2C0A9-D37B-479D-BC72-28789F0C1026}"/>
    <hyperlink ref="D10:F10" r:id="rId5" display="https://gobiernodigital.mintic.gov.co/seguridadyprivacidad/portal/" xr:uid="{74BB3291-D929-4B58-9E7C-82247327BE65}"/>
    <hyperlink ref="D13:F13" r:id="rId6" display="https://cve.mitre.org/index.html" xr:uid="{60E8966F-F792-4895-AC58-98E98D4DED74}"/>
    <hyperlink ref="E29" r:id="rId7" display="https://latam.kaspersky.com/small-to-medium-business-security/windows-server-security" xr:uid="{000EF46B-2FD8-4B16-BF30-DA0CF279FA13}"/>
    <hyperlink ref="E19" r:id="rId8" xr:uid="{AD09EC7A-4DF1-493B-B56C-7652A63AE205}"/>
    <hyperlink ref="E28" r:id="rId9" xr:uid="{E2197E32-6346-461D-A1F1-87DD305ED3AE}"/>
    <hyperlink ref="E26" r:id="rId10" display="https://www.catalog.update.microsoft.com/Home.aspx" xr:uid="{CEBD00C8-CC2C-46D9-BDF5-A726B8148C6C}"/>
    <hyperlink ref="E25" r:id="rId11" display="https://snyk.io/test/npm/jquery/1.12.1" xr:uid="{8C799B65-71C1-4A31-9B65-99C2FCE0D24A}"/>
    <hyperlink ref="E20" r:id="rId12" xr:uid="{4019E251-2240-4164-BB36-13F1F3D7147A}"/>
  </hyperlinks>
  <pageMargins left="0.7" right="0.7" top="0.75" bottom="0.75" header="0.3" footer="0.3"/>
  <pageSetup scale="25" fitToHeight="0" orientation="portrait" horizontalDpi="0" verticalDpi="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6C32B-53E0-4F18-A39B-1A193A509904}">
  <sheetPr>
    <pageSetUpPr fitToPage="1"/>
  </sheetPr>
  <dimension ref="B1:K21"/>
  <sheetViews>
    <sheetView zoomScale="80" zoomScaleNormal="80" workbookViewId="0">
      <selection activeCell="H16" sqref="H16"/>
    </sheetView>
  </sheetViews>
  <sheetFormatPr defaultColWidth="8.85546875" defaultRowHeight="15"/>
  <cols>
    <col min="1" max="1" width="3.140625" customWidth="1"/>
    <col min="2" max="2" width="32.140625" customWidth="1"/>
    <col min="3" max="3" width="24" customWidth="1"/>
    <col min="4" max="4" width="17" customWidth="1"/>
    <col min="5" max="5" width="46.28515625" customWidth="1"/>
    <col min="6" max="6" width="16.7109375" customWidth="1"/>
    <col min="7" max="7" width="25.140625" customWidth="1"/>
    <col min="8" max="8" width="11.85546875" customWidth="1"/>
  </cols>
  <sheetData>
    <row r="1" spans="2:11" ht="24.6" customHeight="1">
      <c r="B1" s="58" t="s">
        <v>26</v>
      </c>
    </row>
    <row r="2" spans="2:11" ht="32.1" customHeight="1">
      <c r="B2" s="266" t="s">
        <v>20</v>
      </c>
      <c r="C2" s="266"/>
      <c r="D2" s="266"/>
      <c r="E2" s="266"/>
      <c r="F2" s="47"/>
      <c r="G2" s="47"/>
      <c r="H2" s="47"/>
      <c r="I2" s="47"/>
      <c r="J2" s="47"/>
      <c r="K2" s="47"/>
    </row>
    <row r="3" spans="2:11" ht="32.1" customHeight="1">
      <c r="B3" s="175" t="s">
        <v>180</v>
      </c>
      <c r="C3" s="175"/>
      <c r="D3" s="175"/>
      <c r="E3" s="175"/>
      <c r="F3" s="46"/>
      <c r="G3" s="46"/>
      <c r="H3" s="31"/>
      <c r="I3" s="31"/>
      <c r="J3" s="25"/>
      <c r="K3" s="25"/>
    </row>
    <row r="4" spans="2:11" ht="32.1" customHeight="1">
      <c r="B4" s="265" t="s">
        <v>181</v>
      </c>
      <c r="C4" s="265"/>
      <c r="D4" s="265"/>
      <c r="E4" s="265"/>
      <c r="F4" s="46"/>
      <c r="G4" s="46"/>
      <c r="H4" s="46"/>
      <c r="I4" s="46"/>
      <c r="J4" s="46"/>
      <c r="K4" s="46"/>
    </row>
    <row r="5" spans="2:11" ht="32.1" customHeight="1">
      <c r="B5" s="175" t="s">
        <v>5</v>
      </c>
      <c r="C5" s="175"/>
      <c r="D5" s="175"/>
      <c r="E5" s="175"/>
      <c r="F5" s="46"/>
      <c r="G5" s="46"/>
      <c r="H5" s="35"/>
      <c r="I5" s="35"/>
      <c r="J5" s="35"/>
      <c r="K5" s="35"/>
    </row>
    <row r="6" spans="2:11" ht="32.1" customHeight="1">
      <c r="B6" s="193" t="s">
        <v>182</v>
      </c>
      <c r="C6" s="193"/>
      <c r="D6" s="264" t="s">
        <v>183</v>
      </c>
      <c r="E6" s="264"/>
      <c r="F6" s="35"/>
      <c r="G6" s="35"/>
      <c r="H6" s="35"/>
      <c r="I6" s="35"/>
      <c r="J6" s="35"/>
      <c r="K6" s="35"/>
    </row>
    <row r="7" spans="2:11" ht="77.45" customHeight="1">
      <c r="B7" s="195" t="s">
        <v>184</v>
      </c>
      <c r="C7" s="195"/>
      <c r="D7" s="195" t="s">
        <v>185</v>
      </c>
      <c r="E7" s="219"/>
      <c r="F7" s="35"/>
      <c r="G7" s="35"/>
      <c r="H7" s="35"/>
      <c r="I7" s="35"/>
      <c r="J7" s="35"/>
      <c r="K7" s="35"/>
    </row>
    <row r="8" spans="2:11" ht="77.45" customHeight="1">
      <c r="B8" s="258" t="s">
        <v>28</v>
      </c>
      <c r="C8" s="259"/>
      <c r="D8" s="259"/>
      <c r="E8" s="259"/>
      <c r="F8" s="259"/>
      <c r="G8" s="100"/>
      <c r="H8" s="101"/>
      <c r="I8" s="35"/>
      <c r="J8" s="35"/>
      <c r="K8" s="35"/>
    </row>
    <row r="9" spans="2:11" ht="77.45" customHeight="1">
      <c r="B9" s="161" t="s">
        <v>112</v>
      </c>
      <c r="C9" s="157" t="s">
        <v>113</v>
      </c>
      <c r="D9" s="158" t="s">
        <v>114</v>
      </c>
      <c r="E9" s="159" t="s">
        <v>115</v>
      </c>
      <c r="F9" s="160" t="s">
        <v>116</v>
      </c>
      <c r="G9" s="100"/>
      <c r="H9" s="102"/>
      <c r="I9" s="35"/>
      <c r="J9" s="35"/>
      <c r="K9" s="35"/>
    </row>
    <row r="10" spans="2:11" ht="77.45" customHeight="1">
      <c r="B10" s="151" t="s">
        <v>186</v>
      </c>
      <c r="C10" s="151" t="s">
        <v>187</v>
      </c>
      <c r="D10" s="260" t="s">
        <v>188</v>
      </c>
      <c r="E10" s="261"/>
      <c r="F10" s="152" t="s">
        <v>117</v>
      </c>
      <c r="G10" s="153" t="s">
        <v>189</v>
      </c>
      <c r="H10" s="154" t="s">
        <v>97</v>
      </c>
      <c r="I10" s="35"/>
      <c r="J10" s="35"/>
      <c r="K10" s="35"/>
    </row>
    <row r="11" spans="2:11" ht="284.25" customHeight="1">
      <c r="B11" s="50" t="s">
        <v>59</v>
      </c>
      <c r="C11" s="51" t="s">
        <v>113</v>
      </c>
      <c r="D11" s="254"/>
      <c r="E11" s="255"/>
      <c r="F11" s="107">
        <v>0.1</v>
      </c>
      <c r="G11" s="107">
        <v>1</v>
      </c>
      <c r="H11" s="170">
        <f>F11*G11</f>
        <v>0.1</v>
      </c>
      <c r="I11" s="49"/>
      <c r="J11" s="49"/>
      <c r="K11" s="49"/>
    </row>
    <row r="12" spans="2:11" ht="170.45" customHeight="1">
      <c r="B12" s="50" t="s">
        <v>190</v>
      </c>
      <c r="C12" s="51" t="s">
        <v>113</v>
      </c>
      <c r="D12" s="256"/>
      <c r="E12" s="257"/>
      <c r="F12" s="107">
        <v>0.1</v>
      </c>
      <c r="G12" s="107">
        <v>1</v>
      </c>
      <c r="H12" s="170">
        <f t="shared" ref="H12:H20" si="0">F12*G12</f>
        <v>0.1</v>
      </c>
      <c r="I12" s="48"/>
      <c r="J12" s="48"/>
      <c r="K12" s="48"/>
    </row>
    <row r="13" spans="2:11" ht="29.1" customHeight="1">
      <c r="B13" s="50" t="s">
        <v>191</v>
      </c>
      <c r="C13" s="51" t="s">
        <v>113</v>
      </c>
      <c r="D13" s="256"/>
      <c r="E13" s="257"/>
      <c r="F13" s="107">
        <v>0.1</v>
      </c>
      <c r="G13" s="107">
        <v>1</v>
      </c>
      <c r="H13" s="170">
        <f t="shared" si="0"/>
        <v>0.1</v>
      </c>
      <c r="I13" s="48"/>
      <c r="J13" s="48"/>
      <c r="K13" s="48"/>
    </row>
    <row r="14" spans="2:11" ht="48" customHeight="1">
      <c r="B14" s="50" t="s">
        <v>192</v>
      </c>
      <c r="C14" s="51" t="s">
        <v>113</v>
      </c>
      <c r="D14" s="256"/>
      <c r="E14" s="257"/>
      <c r="F14" s="107">
        <v>0.1</v>
      </c>
      <c r="G14" s="108">
        <v>1</v>
      </c>
      <c r="H14" s="170">
        <f t="shared" si="0"/>
        <v>0.1</v>
      </c>
    </row>
    <row r="15" spans="2:11" ht="171" customHeight="1">
      <c r="B15" s="50" t="s">
        <v>193</v>
      </c>
      <c r="C15" s="51" t="s">
        <v>113</v>
      </c>
      <c r="D15" s="254" t="s">
        <v>194</v>
      </c>
      <c r="E15" s="255"/>
      <c r="F15" s="107">
        <v>0.1</v>
      </c>
      <c r="G15" s="108">
        <v>1</v>
      </c>
      <c r="H15" s="170">
        <f t="shared" si="0"/>
        <v>0.1</v>
      </c>
    </row>
    <row r="16" spans="2:11" ht="141" customHeight="1">
      <c r="B16" s="50" t="s">
        <v>195</v>
      </c>
      <c r="C16" s="51" t="s">
        <v>113</v>
      </c>
      <c r="D16" s="262"/>
      <c r="E16" s="263"/>
      <c r="F16" s="107">
        <v>0.1</v>
      </c>
      <c r="G16" s="108">
        <v>1</v>
      </c>
      <c r="H16" s="170">
        <f t="shared" si="0"/>
        <v>0.1</v>
      </c>
    </row>
    <row r="17" spans="2:8" ht="47.25" customHeight="1">
      <c r="B17" s="50" t="s">
        <v>196</v>
      </c>
      <c r="C17" s="51" t="s">
        <v>113</v>
      </c>
      <c r="D17" s="256"/>
      <c r="E17" s="257"/>
      <c r="F17" s="107">
        <v>0.1</v>
      </c>
      <c r="G17" s="108">
        <v>1</v>
      </c>
      <c r="H17" s="170">
        <f t="shared" si="0"/>
        <v>0.1</v>
      </c>
    </row>
    <row r="18" spans="2:8" ht="46.5" customHeight="1">
      <c r="B18" s="50" t="s">
        <v>197</v>
      </c>
      <c r="C18" s="51" t="s">
        <v>113</v>
      </c>
      <c r="D18" s="256"/>
      <c r="E18" s="257"/>
      <c r="F18" s="107">
        <v>0.1</v>
      </c>
      <c r="G18" s="108">
        <v>1</v>
      </c>
      <c r="H18" s="170">
        <f t="shared" si="0"/>
        <v>0.1</v>
      </c>
    </row>
    <row r="19" spans="2:8" ht="115.5" customHeight="1">
      <c r="B19" s="50" t="s">
        <v>198</v>
      </c>
      <c r="C19" s="51" t="s">
        <v>113</v>
      </c>
      <c r="D19" s="254"/>
      <c r="E19" s="255"/>
      <c r="F19" s="107">
        <v>0.1</v>
      </c>
      <c r="G19" s="108">
        <v>1</v>
      </c>
      <c r="H19" s="170">
        <f t="shared" si="0"/>
        <v>0.1</v>
      </c>
    </row>
    <row r="20" spans="2:8" ht="58.5" customHeight="1">
      <c r="B20" s="50" t="s">
        <v>199</v>
      </c>
      <c r="C20" s="51" t="s">
        <v>113</v>
      </c>
      <c r="D20" s="256"/>
      <c r="E20" s="257"/>
      <c r="F20" s="107">
        <v>0.1</v>
      </c>
      <c r="G20" s="108">
        <v>1</v>
      </c>
      <c r="H20" s="170">
        <f t="shared" si="0"/>
        <v>0.1</v>
      </c>
    </row>
    <row r="21" spans="2:8" ht="18.95" customHeight="1">
      <c r="E21" s="105" t="s">
        <v>200</v>
      </c>
      <c r="F21" s="106">
        <f>SUM(F11:F20)</f>
        <v>0.99999999999999989</v>
      </c>
      <c r="G21" s="106"/>
      <c r="H21" s="106">
        <f t="shared" ref="H21" si="1">SUM(H11:H20)</f>
        <v>0.99999999999999989</v>
      </c>
    </row>
  </sheetData>
  <mergeCells count="20">
    <mergeCell ref="B7:C7"/>
    <mergeCell ref="D7:E7"/>
    <mergeCell ref="D6:E6"/>
    <mergeCell ref="B4:E4"/>
    <mergeCell ref="B2:E2"/>
    <mergeCell ref="B3:E3"/>
    <mergeCell ref="B5:E5"/>
    <mergeCell ref="B6:C6"/>
    <mergeCell ref="D20:E20"/>
    <mergeCell ref="D15:E15"/>
    <mergeCell ref="D16:E16"/>
    <mergeCell ref="D17:E17"/>
    <mergeCell ref="D18:E18"/>
    <mergeCell ref="D19:E19"/>
    <mergeCell ref="D11:E11"/>
    <mergeCell ref="D12:E12"/>
    <mergeCell ref="D13:E13"/>
    <mergeCell ref="D14:E14"/>
    <mergeCell ref="B8:F8"/>
    <mergeCell ref="D10:E10"/>
  </mergeCells>
  <conditionalFormatting sqref="C11:C20">
    <cfRule type="cellIs" dxfId="5" priority="1" operator="equal">
      <formula>"Cumple parcialmente"</formula>
    </cfRule>
    <cfRule type="cellIs" dxfId="4" priority="2" operator="equal">
      <formula>"Cumple"</formula>
    </cfRule>
    <cfRule type="cellIs" dxfId="3" priority="3" operator="equal">
      <formula>"No Cumple"</formula>
    </cfRule>
  </conditionalFormatting>
  <dataValidations count="1">
    <dataValidation type="list" allowBlank="1" showInputMessage="1" showErrorMessage="1" sqref="C11:C20" xr:uid="{26B2FEA2-8654-4598-B508-E88CF4F7C58C}">
      <formula1>"Cumple, No Cumple, Contenido no presente, Contenido presente, Cumple parcialmente,"</formula1>
    </dataValidation>
  </dataValidations>
  <hyperlinks>
    <hyperlink ref="B7" r:id="rId1" xr:uid="{59D8C5A9-CF33-49B7-B12C-37971A844EC2}"/>
    <hyperlink ref="D7" r:id="rId2" xr:uid="{48B37411-9F93-4E00-A9A8-F5683EFEBE55}"/>
    <hyperlink ref="B1" location="INICIO!A1" display="Volver a inicio" xr:uid="{BBBE5021-ACAD-4943-A226-BB1959B978CD}"/>
    <hyperlink ref="D7:E7" r:id="rId3" display="https://www.uifrommars.com/10-reglas-heuristicas-como-aplicarlas/" xr:uid="{D8917CC3-6ADC-4BF2-95C4-F7C50F63E83A}"/>
  </hyperlinks>
  <pageMargins left="0.7" right="0.7" top="0.75" bottom="0.75" header="0.3" footer="0.3"/>
  <pageSetup scale="42" fitToHeight="0" orientation="portrait" horizontalDpi="1200" verticalDpi="1200" r:id="rId4"/>
  <legacy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96C75-ACB1-42E2-9FE1-B6BBAF24BE0D}">
  <sheetPr>
    <pageSetUpPr fitToPage="1"/>
  </sheetPr>
  <dimension ref="B1:I28"/>
  <sheetViews>
    <sheetView topLeftCell="A6" zoomScale="80" zoomScaleNormal="80" workbookViewId="0">
      <selection activeCell="D16" sqref="D16:E16"/>
    </sheetView>
  </sheetViews>
  <sheetFormatPr defaultColWidth="9.140625" defaultRowHeight="12.75"/>
  <cols>
    <col min="1" max="1" width="2.42578125" style="19" customWidth="1"/>
    <col min="2" max="2" width="29.28515625" style="19" customWidth="1"/>
    <col min="3" max="3" width="19.42578125" style="19" customWidth="1"/>
    <col min="4" max="4" width="15.28515625" style="19" customWidth="1"/>
    <col min="5" max="5" width="47" style="19" customWidth="1"/>
    <col min="6" max="6" width="18.85546875" style="19" customWidth="1"/>
    <col min="7" max="7" width="20.28515625" style="19" customWidth="1"/>
    <col min="8" max="8" width="15" style="19" customWidth="1"/>
    <col min="9" max="16384" width="9.140625" style="19"/>
  </cols>
  <sheetData>
    <row r="1" spans="2:9" ht="23.45" customHeight="1">
      <c r="B1" s="58" t="s">
        <v>26</v>
      </c>
    </row>
    <row r="2" spans="2:9" s="26" customFormat="1" ht="33.6" customHeight="1">
      <c r="B2" s="266" t="s">
        <v>21</v>
      </c>
      <c r="C2" s="266"/>
      <c r="D2" s="266"/>
      <c r="E2" s="266"/>
    </row>
    <row r="3" spans="2:9" ht="33.6" customHeight="1">
      <c r="B3" s="175" t="s">
        <v>180</v>
      </c>
      <c r="C3" s="175"/>
      <c r="D3" s="175"/>
      <c r="E3" s="175"/>
    </row>
    <row r="4" spans="2:9" ht="74.45" customHeight="1">
      <c r="B4" s="265" t="s">
        <v>201</v>
      </c>
      <c r="C4" s="265"/>
      <c r="D4" s="265"/>
      <c r="E4" s="265"/>
    </row>
    <row r="5" spans="2:9" ht="33.6" customHeight="1">
      <c r="B5" s="175" t="s">
        <v>5</v>
      </c>
      <c r="C5" s="175"/>
      <c r="D5" s="175"/>
      <c r="E5" s="175"/>
    </row>
    <row r="6" spans="2:9" ht="33.6" customHeight="1">
      <c r="B6" s="193" t="s">
        <v>10</v>
      </c>
      <c r="C6" s="193"/>
      <c r="D6" s="193"/>
      <c r="E6" s="193"/>
    </row>
    <row r="7" spans="2:9" ht="74.45" customHeight="1">
      <c r="B7" s="269" t="s">
        <v>15</v>
      </c>
      <c r="C7" s="269"/>
      <c r="D7" s="269"/>
      <c r="E7" s="269"/>
    </row>
    <row r="8" spans="2:9" ht="74.45" customHeight="1">
      <c r="B8" s="258" t="s">
        <v>28</v>
      </c>
      <c r="C8" s="259"/>
      <c r="D8" s="259"/>
      <c r="E8" s="259"/>
      <c r="F8" s="259"/>
      <c r="G8" s="100"/>
      <c r="H8" s="101"/>
    </row>
    <row r="9" spans="2:9" ht="74.45" customHeight="1">
      <c r="B9" s="156" t="s">
        <v>112</v>
      </c>
      <c r="C9" s="157" t="s">
        <v>113</v>
      </c>
      <c r="D9" s="158" t="s">
        <v>114</v>
      </c>
      <c r="E9" s="159" t="s">
        <v>115</v>
      </c>
      <c r="F9" s="160" t="s">
        <v>116</v>
      </c>
      <c r="G9" s="100"/>
      <c r="H9" s="102"/>
    </row>
    <row r="10" spans="2:9" ht="74.45" customHeight="1">
      <c r="B10" s="151" t="s">
        <v>202</v>
      </c>
      <c r="C10" s="151" t="s">
        <v>187</v>
      </c>
      <c r="D10" s="260" t="s">
        <v>188</v>
      </c>
      <c r="E10" s="261"/>
      <c r="F10" s="152" t="s">
        <v>117</v>
      </c>
      <c r="G10" s="153" t="s">
        <v>189</v>
      </c>
      <c r="H10" s="154" t="s">
        <v>97</v>
      </c>
      <c r="I10" s="155"/>
    </row>
    <row r="11" spans="2:9" ht="228" customHeight="1">
      <c r="B11" s="52" t="s">
        <v>203</v>
      </c>
      <c r="C11" s="53" t="s">
        <v>113</v>
      </c>
      <c r="D11" s="270" t="s">
        <v>204</v>
      </c>
      <c r="E11" s="271"/>
      <c r="F11" s="150">
        <f>5.8823%</f>
        <v>5.8823E-2</v>
      </c>
      <c r="G11" s="109">
        <v>1</v>
      </c>
      <c r="H11" s="109">
        <f>F11*G11</f>
        <v>5.8823E-2</v>
      </c>
    </row>
    <row r="12" spans="2:9" ht="105" customHeight="1">
      <c r="B12" s="52" t="s">
        <v>205</v>
      </c>
      <c r="C12" s="53" t="s">
        <v>113</v>
      </c>
      <c r="D12" s="272"/>
      <c r="E12" s="273"/>
      <c r="F12" s="150">
        <f t="shared" ref="F12:F27" si="0">5.8823%</f>
        <v>5.8823E-2</v>
      </c>
      <c r="G12" s="109">
        <v>1</v>
      </c>
      <c r="H12" s="109">
        <f t="shared" ref="H12:H27" si="1">F12*G12</f>
        <v>5.8823E-2</v>
      </c>
    </row>
    <row r="13" spans="2:9" ht="123.75" customHeight="1">
      <c r="B13" s="52" t="s">
        <v>206</v>
      </c>
      <c r="C13" s="53" t="s">
        <v>113</v>
      </c>
      <c r="D13" s="272" t="s">
        <v>207</v>
      </c>
      <c r="E13" s="273"/>
      <c r="F13" s="150">
        <f t="shared" si="0"/>
        <v>5.8823E-2</v>
      </c>
      <c r="G13" s="109">
        <v>1</v>
      </c>
      <c r="H13" s="109">
        <f t="shared" si="1"/>
        <v>5.8823E-2</v>
      </c>
    </row>
    <row r="14" spans="2:9" s="21" customFormat="1" ht="75.75" customHeight="1">
      <c r="B14" s="54" t="s">
        <v>208</v>
      </c>
      <c r="C14" s="55" t="s">
        <v>113</v>
      </c>
      <c r="D14" s="274" t="s">
        <v>210</v>
      </c>
      <c r="E14" s="275"/>
      <c r="F14" s="150">
        <f t="shared" si="0"/>
        <v>5.8823E-2</v>
      </c>
      <c r="G14" s="110">
        <v>1</v>
      </c>
      <c r="H14" s="109">
        <f t="shared" si="1"/>
        <v>5.8823E-2</v>
      </c>
    </row>
    <row r="15" spans="2:9" ht="165" customHeight="1">
      <c r="B15" s="52" t="s">
        <v>211</v>
      </c>
      <c r="C15" s="53" t="s">
        <v>113</v>
      </c>
      <c r="D15" s="272" t="s">
        <v>212</v>
      </c>
      <c r="E15" s="273"/>
      <c r="F15" s="150">
        <f t="shared" si="0"/>
        <v>5.8823E-2</v>
      </c>
      <c r="G15" s="109">
        <v>1</v>
      </c>
      <c r="H15" s="109">
        <f t="shared" si="1"/>
        <v>5.8823E-2</v>
      </c>
    </row>
    <row r="16" spans="2:9" ht="66" customHeight="1">
      <c r="B16" s="52" t="s">
        <v>213</v>
      </c>
      <c r="C16" s="53" t="s">
        <v>113</v>
      </c>
      <c r="D16" s="272"/>
      <c r="E16" s="273"/>
      <c r="F16" s="150">
        <f t="shared" si="0"/>
        <v>5.8823E-2</v>
      </c>
      <c r="G16" s="109">
        <v>1</v>
      </c>
      <c r="H16" s="109">
        <f t="shared" si="1"/>
        <v>5.8823E-2</v>
      </c>
    </row>
    <row r="17" spans="2:8" ht="153" customHeight="1">
      <c r="B17" s="52" t="s">
        <v>214</v>
      </c>
      <c r="C17" s="53" t="s">
        <v>113</v>
      </c>
      <c r="D17" s="272"/>
      <c r="E17" s="273"/>
      <c r="F17" s="150">
        <f t="shared" si="0"/>
        <v>5.8823E-2</v>
      </c>
      <c r="G17" s="109">
        <v>1</v>
      </c>
      <c r="H17" s="109">
        <f t="shared" si="1"/>
        <v>5.8823E-2</v>
      </c>
    </row>
    <row r="18" spans="2:8" ht="135" customHeight="1">
      <c r="B18" s="52" t="s">
        <v>215</v>
      </c>
      <c r="C18" s="53" t="s">
        <v>113</v>
      </c>
      <c r="D18" s="272"/>
      <c r="E18" s="273"/>
      <c r="F18" s="150">
        <f t="shared" si="0"/>
        <v>5.8823E-2</v>
      </c>
      <c r="G18" s="109">
        <v>1</v>
      </c>
      <c r="H18" s="109">
        <f t="shared" si="1"/>
        <v>5.8823E-2</v>
      </c>
    </row>
    <row r="19" spans="2:8" ht="108" customHeight="1">
      <c r="B19" s="52" t="s">
        <v>216</v>
      </c>
      <c r="C19" s="53" t="s">
        <v>113</v>
      </c>
      <c r="D19" s="272"/>
      <c r="E19" s="273"/>
      <c r="F19" s="150">
        <f t="shared" si="0"/>
        <v>5.8823E-2</v>
      </c>
      <c r="G19" s="109">
        <v>1</v>
      </c>
      <c r="H19" s="109">
        <f t="shared" si="1"/>
        <v>5.8823E-2</v>
      </c>
    </row>
    <row r="20" spans="2:8" ht="109.5" customHeight="1">
      <c r="B20" s="56" t="s">
        <v>217</v>
      </c>
      <c r="C20" s="53" t="s">
        <v>113</v>
      </c>
      <c r="D20" s="280"/>
      <c r="E20" s="281"/>
      <c r="F20" s="150">
        <f t="shared" si="0"/>
        <v>5.8823E-2</v>
      </c>
      <c r="G20" s="109">
        <v>1</v>
      </c>
      <c r="H20" s="109">
        <f t="shared" si="1"/>
        <v>5.8823E-2</v>
      </c>
    </row>
    <row r="21" spans="2:8" ht="132.94999999999999" customHeight="1">
      <c r="B21" s="52" t="s">
        <v>218</v>
      </c>
      <c r="C21" s="104" t="s">
        <v>113</v>
      </c>
      <c r="D21" s="270"/>
      <c r="E21" s="282"/>
      <c r="F21" s="150">
        <f t="shared" si="0"/>
        <v>5.8823E-2</v>
      </c>
      <c r="G21" s="109">
        <v>1</v>
      </c>
      <c r="H21" s="109">
        <f t="shared" si="1"/>
        <v>5.8823E-2</v>
      </c>
    </row>
    <row r="22" spans="2:8" s="20" customFormat="1" ht="100.5" customHeight="1">
      <c r="B22" s="117" t="s">
        <v>219</v>
      </c>
      <c r="C22" s="120" t="s">
        <v>113</v>
      </c>
      <c r="D22" s="278"/>
      <c r="E22" s="278"/>
      <c r="F22" s="150">
        <f t="shared" si="0"/>
        <v>5.8823E-2</v>
      </c>
      <c r="G22" s="109">
        <v>1</v>
      </c>
      <c r="H22" s="109">
        <f t="shared" si="1"/>
        <v>5.8823E-2</v>
      </c>
    </row>
    <row r="23" spans="2:8" ht="66" customHeight="1">
      <c r="B23" s="122" t="s">
        <v>220</v>
      </c>
      <c r="C23" s="121" t="s">
        <v>113</v>
      </c>
      <c r="D23" s="278"/>
      <c r="E23" s="278"/>
      <c r="F23" s="150">
        <f t="shared" si="0"/>
        <v>5.8823E-2</v>
      </c>
      <c r="G23" s="109">
        <v>1</v>
      </c>
      <c r="H23" s="109">
        <f t="shared" si="1"/>
        <v>5.8823E-2</v>
      </c>
    </row>
    <row r="24" spans="2:8" ht="211.5" customHeight="1">
      <c r="B24" s="57" t="s">
        <v>221</v>
      </c>
      <c r="C24" s="119" t="s">
        <v>113</v>
      </c>
      <c r="D24" s="279"/>
      <c r="E24" s="278"/>
      <c r="F24" s="150">
        <f t="shared" si="0"/>
        <v>5.8823E-2</v>
      </c>
      <c r="G24" s="109">
        <v>1</v>
      </c>
      <c r="H24" s="109">
        <f t="shared" si="1"/>
        <v>5.8823E-2</v>
      </c>
    </row>
    <row r="25" spans="2:8" ht="66" customHeight="1">
      <c r="B25" s="57" t="s">
        <v>222</v>
      </c>
      <c r="C25" s="53" t="s">
        <v>113</v>
      </c>
      <c r="D25" s="279"/>
      <c r="E25" s="278"/>
      <c r="F25" s="150">
        <f t="shared" si="0"/>
        <v>5.8823E-2</v>
      </c>
      <c r="G25" s="109">
        <v>1</v>
      </c>
      <c r="H25" s="109">
        <f t="shared" si="1"/>
        <v>5.8823E-2</v>
      </c>
    </row>
    <row r="26" spans="2:8" ht="107.25" customHeight="1">
      <c r="B26" s="103" t="s">
        <v>223</v>
      </c>
      <c r="C26" s="104" t="s">
        <v>113</v>
      </c>
      <c r="D26" s="276"/>
      <c r="E26" s="277"/>
      <c r="F26" s="150">
        <f t="shared" si="0"/>
        <v>5.8823E-2</v>
      </c>
      <c r="G26" s="111">
        <v>1</v>
      </c>
      <c r="H26" s="109">
        <f t="shared" si="1"/>
        <v>5.8823E-2</v>
      </c>
    </row>
    <row r="27" spans="2:8" ht="107.25" customHeight="1">
      <c r="B27" s="126" t="s">
        <v>224</v>
      </c>
      <c r="C27" s="118" t="s">
        <v>209</v>
      </c>
      <c r="D27" s="267" t="s">
        <v>225</v>
      </c>
      <c r="E27" s="268"/>
      <c r="F27" s="150">
        <f t="shared" si="0"/>
        <v>5.8823E-2</v>
      </c>
      <c r="G27" s="109">
        <v>0</v>
      </c>
      <c r="H27" s="109">
        <f t="shared" si="1"/>
        <v>0</v>
      </c>
    </row>
    <row r="28" spans="2:8" ht="24.75" customHeight="1">
      <c r="E28" s="105" t="s">
        <v>200</v>
      </c>
      <c r="F28" s="106">
        <f>SUM(F11:F27)</f>
        <v>0.99999099999999974</v>
      </c>
      <c r="G28" s="106"/>
      <c r="H28" s="106">
        <f t="shared" ref="H28" si="2">SUM(H11:H27)</f>
        <v>0.94116799999999978</v>
      </c>
    </row>
  </sheetData>
  <mergeCells count="25">
    <mergeCell ref="D22:E22"/>
    <mergeCell ref="D23:E23"/>
    <mergeCell ref="D24:E24"/>
    <mergeCell ref="D25:E25"/>
    <mergeCell ref="D17:E17"/>
    <mergeCell ref="D18:E18"/>
    <mergeCell ref="D19:E19"/>
    <mergeCell ref="D20:E20"/>
    <mergeCell ref="D21:E21"/>
    <mergeCell ref="D27:E27"/>
    <mergeCell ref="B2:E2"/>
    <mergeCell ref="B7:E7"/>
    <mergeCell ref="D11:E11"/>
    <mergeCell ref="D12:E12"/>
    <mergeCell ref="B3:E3"/>
    <mergeCell ref="B4:E4"/>
    <mergeCell ref="B5:E5"/>
    <mergeCell ref="B6:E6"/>
    <mergeCell ref="B8:F8"/>
    <mergeCell ref="D10:E10"/>
    <mergeCell ref="D14:E14"/>
    <mergeCell ref="D13:E13"/>
    <mergeCell ref="D26:E26"/>
    <mergeCell ref="D15:E15"/>
    <mergeCell ref="D16:E16"/>
  </mergeCells>
  <conditionalFormatting sqref="C11:C27">
    <cfRule type="cellIs" dxfId="2" priority="1" operator="equal">
      <formula>"Cumple parcialmente"</formula>
    </cfRule>
    <cfRule type="cellIs" dxfId="1" priority="2" operator="equal">
      <formula>"Cumple"</formula>
    </cfRule>
    <cfRule type="cellIs" dxfId="0" priority="3" operator="equal">
      <formula>"No Cumple"</formula>
    </cfRule>
  </conditionalFormatting>
  <dataValidations count="1">
    <dataValidation type="list" allowBlank="1" showInputMessage="1" showErrorMessage="1" sqref="C11:C27" xr:uid="{F19734EC-2115-43D3-B2D8-93C95F5025DC}">
      <formula1>"Cumple, No Cumple, Contenido no presente, Contenido presente, Cumple parcialmente,"</formula1>
    </dataValidation>
  </dataValidations>
  <hyperlinks>
    <hyperlink ref="B7" r:id="rId1" xr:uid="{BBF3E361-B905-45D5-B572-42E08B700207}"/>
    <hyperlink ref="B1" location="INICIO!A1" display="Volver a inicio" xr:uid="{15DC8363-68CC-415A-B2EA-C14494DC5D3B}"/>
  </hyperlinks>
  <pageMargins left="0.7" right="0.7" top="0.75" bottom="0.75" header="0.3" footer="0.3"/>
  <pageSetup scale="48" fitToHeight="0"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3C63F-201A-4E68-9D64-1394BB7F7112}">
  <sheetPr>
    <pageSetUpPr fitToPage="1"/>
  </sheetPr>
  <dimension ref="D1:G8"/>
  <sheetViews>
    <sheetView workbookViewId="0">
      <selection activeCell="L22" sqref="L22"/>
    </sheetView>
  </sheetViews>
  <sheetFormatPr defaultColWidth="8.85546875" defaultRowHeight="15"/>
  <cols>
    <col min="4" max="4" width="13.7109375" customWidth="1"/>
    <col min="5" max="5" width="10" customWidth="1"/>
    <col min="6" max="6" width="13.85546875" customWidth="1"/>
  </cols>
  <sheetData>
    <row r="1" spans="4:7" ht="18.75">
      <c r="D1" s="283" t="s">
        <v>226</v>
      </c>
      <c r="E1" s="283"/>
      <c r="F1" s="283"/>
      <c r="G1" s="283"/>
    </row>
    <row r="2" spans="4:7" ht="15.75">
      <c r="D2" s="112" t="s">
        <v>227</v>
      </c>
      <c r="E2" s="112" t="s">
        <v>228</v>
      </c>
      <c r="F2" s="113" t="s">
        <v>229</v>
      </c>
      <c r="G2" s="113" t="s">
        <v>97</v>
      </c>
    </row>
    <row r="3" spans="4:7">
      <c r="D3" s="144" t="s">
        <v>230</v>
      </c>
      <c r="E3" s="114">
        <v>0.25</v>
      </c>
      <c r="F3" s="115">
        <f>DISEÑO!C43</f>
        <v>0.99916499999999997</v>
      </c>
      <c r="G3" s="115">
        <f>E3*F3</f>
        <v>0.24979124999999999</v>
      </c>
    </row>
    <row r="4" spans="4:7">
      <c r="D4" s="144" t="s">
        <v>231</v>
      </c>
      <c r="E4" s="114">
        <v>0.25</v>
      </c>
      <c r="F4" s="115">
        <f>FUNCIONAL!C23</f>
        <v>0.97499999999999998</v>
      </c>
      <c r="G4" s="115">
        <f t="shared" ref="G4:G7" si="0">E4*F4</f>
        <v>0.24374999999999999</v>
      </c>
    </row>
    <row r="5" spans="4:7">
      <c r="D5" s="144" t="s">
        <v>232</v>
      </c>
      <c r="E5" s="114">
        <v>0.15</v>
      </c>
      <c r="F5" s="115">
        <f>'SEGURIDAD-TECNICO-ARQUITECTURA'!J31</f>
        <v>0.7350000000000001</v>
      </c>
      <c r="G5" s="115">
        <f t="shared" si="0"/>
        <v>0.11025000000000001</v>
      </c>
    </row>
    <row r="6" spans="4:7">
      <c r="D6" s="144" t="s">
        <v>233</v>
      </c>
      <c r="E6" s="114">
        <v>0.15</v>
      </c>
      <c r="F6" s="115">
        <f>USABILIDAD!H21</f>
        <v>0.99999999999999989</v>
      </c>
      <c r="G6" s="115">
        <f t="shared" si="0"/>
        <v>0.14999999999999997</v>
      </c>
    </row>
    <row r="7" spans="4:7">
      <c r="D7" s="144" t="s">
        <v>234</v>
      </c>
      <c r="E7" s="114">
        <v>0.2</v>
      </c>
      <c r="F7" s="115">
        <f>ACCESIBILIDAD!H28</f>
        <v>0.94116799999999978</v>
      </c>
      <c r="G7" s="116">
        <f t="shared" si="0"/>
        <v>0.18823359999999997</v>
      </c>
    </row>
    <row r="8" spans="4:7">
      <c r="G8" s="134">
        <f>SUM(G3:G7)</f>
        <v>0.94202484999999991</v>
      </c>
    </row>
  </sheetData>
  <sheetProtection sheet="1" objects="1" scenarios="1"/>
  <mergeCells count="1">
    <mergeCell ref="D1:G1"/>
  </mergeCells>
  <pageMargins left="0.7" right="0.7" top="0.75" bottom="0.75" header="0.3" footer="0.3"/>
  <pageSetup fitToHeight="0"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INICIO</vt:lpstr>
      <vt:lpstr>DISEÑO</vt:lpstr>
      <vt:lpstr>FUNCIONAL</vt:lpstr>
      <vt:lpstr>SEGURIDAD-TECNICO-ARQUITECTURA</vt:lpstr>
      <vt:lpstr>USABILIDAD</vt:lpstr>
      <vt:lpstr>ACCESIBILIDAD</vt:lpstr>
      <vt:lpstr>Resumen Avance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Julián Martínez</dc:creator>
  <cp:keywords/>
  <dc:description/>
  <cp:lastModifiedBy>Lucas Fernandez</cp:lastModifiedBy>
  <cp:revision/>
  <cp:lastPrinted>2022-12-12T18:58:08Z</cp:lastPrinted>
  <dcterms:created xsi:type="dcterms:W3CDTF">2020-12-04T21:42:15Z</dcterms:created>
  <dcterms:modified xsi:type="dcterms:W3CDTF">2023-12-13T12:13:42Z</dcterms:modified>
  <cp:category/>
  <cp:contentStatus/>
</cp:coreProperties>
</file>