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11835" yWindow="-150" windowWidth="12015" windowHeight="946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_xlnm._FilterDatabase" localSheetId="3" hidden="1">'Mapa de Riesgos.'!$A$75:$W$122</definedName>
    <definedName name="controles">Listas!$I$2:$I$151</definedName>
    <definedName name="evaluacion">Listas!$G$2:$G$26</definedName>
    <definedName name="evaluacion2">Listas!$H$2:$H$151</definedName>
    <definedName name="impacto">Listas!$E$2:$E$26</definedName>
    <definedName name="NUEVO">Listas!$H$2:$H$151</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K109" i="6" a="1"/>
  <c r="K109" s="1"/>
  <c r="O109" s="1" a="1"/>
  <c r="O109" s="1"/>
  <c r="K104" l="1" a="1"/>
  <c r="K104" s="1"/>
  <c r="O104" s="1" a="1"/>
  <c r="O104" s="1"/>
  <c r="K103" a="1"/>
  <c r="K103" s="1"/>
  <c r="O103" s="1" a="1"/>
  <c r="O103" s="1"/>
  <c r="K102" a="1"/>
  <c r="K102" s="1"/>
  <c r="O102" s="1" a="1"/>
  <c r="O102" s="1"/>
  <c r="K101" a="1"/>
  <c r="K101" s="1"/>
  <c r="O101" s="1" a="1"/>
  <c r="O101" s="1"/>
  <c r="K100" a="1"/>
  <c r="K100" s="1"/>
  <c r="O100" s="1" a="1"/>
  <c r="O100" s="1"/>
  <c r="K99" a="1"/>
  <c r="K99" s="1"/>
  <c r="O99" s="1" a="1"/>
  <c r="O99" s="1"/>
  <c r="K98" a="1"/>
  <c r="K98" s="1"/>
  <c r="O98" s="1" a="1"/>
  <c r="O98" s="1"/>
  <c r="K97" a="1"/>
  <c r="K97" s="1"/>
  <c r="O97" s="1" a="1"/>
  <c r="O97" s="1"/>
  <c r="K94" a="1"/>
  <c r="K94" s="1"/>
  <c r="O94" s="1" a="1"/>
  <c r="O94" s="1"/>
  <c r="K93" a="1"/>
  <c r="K93" s="1"/>
  <c r="O93" s="1" a="1"/>
  <c r="O93" s="1"/>
  <c r="K92" a="1"/>
  <c r="K92" s="1"/>
  <c r="O92" s="1" a="1"/>
  <c r="O92" s="1"/>
  <c r="K91" a="1"/>
  <c r="K91" s="1"/>
  <c r="O91" s="1" a="1"/>
  <c r="O91" s="1"/>
  <c r="K90" a="1"/>
  <c r="K90" s="1"/>
  <c r="O90" s="1" a="1"/>
  <c r="O90" s="1"/>
  <c r="K89" a="1"/>
  <c r="K89" s="1"/>
  <c r="O89" s="1" a="1"/>
  <c r="O89" s="1"/>
  <c r="K87" a="1"/>
  <c r="K87" s="1"/>
  <c r="O87" s="1" a="1"/>
  <c r="O87" s="1"/>
  <c r="K86" a="1"/>
  <c r="K86" s="1"/>
  <c r="O86" s="1" a="1"/>
  <c r="O86" s="1"/>
  <c r="K85" a="1"/>
  <c r="K85" s="1"/>
  <c r="O85" s="1" a="1"/>
  <c r="O85" s="1"/>
  <c r="K84" a="1"/>
  <c r="K84" s="1"/>
  <c r="O84" s="1" a="1"/>
  <c r="O84" s="1"/>
  <c r="K83" a="1"/>
  <c r="K83" s="1"/>
  <c r="K81" a="1"/>
  <c r="K81" s="1"/>
  <c r="O81" s="1" a="1"/>
  <c r="O81" s="1"/>
  <c r="K80" a="1"/>
  <c r="K80" s="1"/>
  <c r="O80" s="1" a="1"/>
  <c r="O80" s="1"/>
  <c r="K79" a="1"/>
  <c r="K79" s="1"/>
  <c r="O79" s="1" a="1"/>
  <c r="O79" s="1"/>
  <c r="K78" a="1"/>
  <c r="K78" s="1"/>
  <c r="O78" s="1" a="1"/>
  <c r="O78" s="1"/>
  <c r="K77" a="1"/>
  <c r="K77" s="1"/>
  <c r="O77" s="1" a="1"/>
  <c r="O77" s="1"/>
  <c r="K76" a="1"/>
  <c r="K76" s="1"/>
  <c r="O76" s="1" a="1"/>
  <c r="O76" s="1"/>
  <c r="K75" a="1"/>
  <c r="K75" s="1"/>
  <c r="O75" s="1" a="1"/>
  <c r="O75" s="1"/>
  <c r="K23" a="1"/>
  <c r="K23" s="1"/>
  <c r="I8" i="22" l="1"/>
  <c r="Q27" i="14" l="1"/>
  <c r="Q8"/>
  <c r="I46"/>
  <c r="I27"/>
  <c r="I8"/>
  <c r="A46"/>
  <c r="A27"/>
  <c r="A8"/>
  <c r="A55" i="12" l="1"/>
  <c r="A41"/>
  <c r="A27"/>
  <c r="A8"/>
  <c r="A46" i="11"/>
  <c r="A27"/>
  <c r="A8"/>
  <c r="I40" i="8" l="1"/>
  <c r="M48"/>
  <c r="I25"/>
  <c r="M33"/>
  <c r="I10"/>
  <c r="M18"/>
  <c r="A40"/>
  <c r="E48"/>
  <c r="E33"/>
  <c r="E18"/>
  <c r="A25"/>
  <c r="A10"/>
  <c r="K121" i="6" l="1" a="1"/>
  <c r="K121" s="1"/>
  <c r="O121" s="1" a="1"/>
  <c r="O121" s="1"/>
  <c r="K120" a="1"/>
  <c r="K120" s="1"/>
  <c r="O120" s="1" a="1"/>
  <c r="O120" s="1"/>
  <c r="K119" a="1"/>
  <c r="K119" s="1"/>
  <c r="O119" s="1" a="1"/>
  <c r="O119" s="1"/>
  <c r="K118" a="1"/>
  <c r="K118" s="1"/>
  <c r="O118" s="1" a="1"/>
  <c r="O118" s="1"/>
  <c r="K117" a="1"/>
  <c r="K117" s="1"/>
  <c r="O117" s="1" a="1"/>
  <c r="O117" s="1"/>
  <c r="K116" a="1"/>
  <c r="K116" s="1"/>
  <c r="O116" s="1" a="1"/>
  <c r="O116" s="1"/>
  <c r="K115" a="1"/>
  <c r="K115" s="1"/>
  <c r="O115" s="1" a="1"/>
  <c r="O115" s="1"/>
  <c r="K114" a="1"/>
  <c r="K114" s="1"/>
  <c r="O114" s="1" a="1"/>
  <c r="O114" s="1"/>
  <c r="K112" l="1" a="1"/>
  <c r="K112" s="1"/>
  <c r="O112" s="1" a="1"/>
  <c r="O112" s="1"/>
  <c r="K110" a="1"/>
  <c r="K110" s="1"/>
  <c r="O110" s="1" a="1"/>
  <c r="O110" s="1"/>
  <c r="K108" a="1"/>
  <c r="K108" s="1"/>
  <c r="O108" s="1" a="1"/>
  <c r="O108" s="1"/>
  <c r="K107" a="1"/>
  <c r="K107" s="1"/>
  <c r="O107" s="1" a="1"/>
  <c r="O107" s="1"/>
  <c r="K71" l="1" a="1"/>
  <c r="K71" s="1"/>
  <c r="O71" s="1" a="1"/>
  <c r="O71" s="1"/>
  <c r="K72" a="1"/>
  <c r="K72" s="1"/>
  <c r="O72" s="1" a="1"/>
  <c r="O72" s="1"/>
  <c r="K66" a="1"/>
  <c r="K66" s="1"/>
  <c r="O66" s="1" a="1"/>
  <c r="O66" s="1"/>
  <c r="K65" a="1"/>
  <c r="K65" s="1"/>
  <c r="O65" s="1" a="1"/>
  <c r="O65" s="1"/>
  <c r="K57" a="1"/>
  <c r="K57" s="1"/>
  <c r="O57" s="1" a="1"/>
  <c r="O57" s="1"/>
  <c r="K58" a="1"/>
  <c r="K58" s="1"/>
  <c r="O58" s="1" a="1"/>
  <c r="O58" s="1"/>
  <c r="K59" a="1"/>
  <c r="K59" s="1"/>
  <c r="O59" s="1" a="1"/>
  <c r="O59" s="1"/>
  <c r="K49" l="1" a="1"/>
  <c r="K49" s="1"/>
  <c r="O49" s="1" a="1"/>
  <c r="O49" s="1"/>
  <c r="K50" a="1"/>
  <c r="K50" s="1"/>
  <c r="O50" s="1" a="1"/>
  <c r="O50" s="1"/>
  <c r="K51" a="1"/>
  <c r="K51" s="1"/>
  <c r="O51" s="1" a="1"/>
  <c r="O51" s="1"/>
  <c r="K52" a="1"/>
  <c r="K52" s="1"/>
  <c r="O52" s="1" a="1"/>
  <c r="O52" s="1"/>
  <c r="K44" a="1"/>
  <c r="K44" s="1"/>
  <c r="O44" s="1" a="1"/>
  <c r="O44" s="1"/>
  <c r="K38" l="1" a="1"/>
  <c r="K38" s="1"/>
  <c r="O38" s="1" a="1"/>
  <c r="O38" s="1"/>
  <c r="K39" a="1"/>
  <c r="K39" s="1"/>
  <c r="O39" s="1" a="1"/>
  <c r="O39" s="1"/>
  <c r="K34" a="1"/>
  <c r="K34" s="1"/>
  <c r="O34" s="1" a="1"/>
  <c r="O34" s="1"/>
  <c r="K33" a="1"/>
  <c r="K33" s="1"/>
  <c r="O33" s="1" a="1"/>
  <c r="O33" s="1"/>
  <c r="K27" a="1"/>
  <c r="K27" s="1"/>
  <c r="O27" s="1" a="1"/>
  <c r="O27" s="1"/>
  <c r="K28" a="1"/>
  <c r="K28" s="1"/>
  <c r="O28" s="1" a="1"/>
  <c r="O28" s="1"/>
  <c r="K29" a="1"/>
  <c r="K29" s="1"/>
  <c r="O29" s="1" a="1"/>
  <c r="O29" s="1"/>
  <c r="K21" a="1"/>
  <c r="K21" s="1"/>
  <c r="O21" s="1" a="1"/>
  <c r="O21" s="1"/>
  <c r="K17" a="1"/>
  <c r="K17" s="1"/>
  <c r="O17" s="1" a="1"/>
  <c r="O17" s="1"/>
  <c r="K16" a="1"/>
  <c r="K16" s="1"/>
  <c r="O16" s="1" a="1"/>
  <c r="O16" s="1"/>
  <c r="K14" a="1"/>
  <c r="K14" s="1"/>
  <c r="K13" a="1"/>
  <c r="K13" s="1"/>
  <c r="K12" a="1"/>
  <c r="K12" s="1"/>
  <c r="K20" a="1"/>
  <c r="K20" s="1"/>
  <c r="O20" s="1" a="1"/>
  <c r="O20" s="1"/>
  <c r="K26" a="1"/>
  <c r="K26" s="1"/>
  <c r="K32" a="1"/>
  <c r="K32" s="1"/>
  <c r="O32" s="1" a="1"/>
  <c r="O32" s="1"/>
  <c r="K37" a="1"/>
  <c r="K37" s="1"/>
  <c r="O37" s="1" a="1"/>
  <c r="O37" s="1"/>
  <c r="K43" a="1"/>
  <c r="K43" s="1"/>
  <c r="O43" s="1" a="1"/>
  <c r="O43" s="1"/>
  <c r="K45" a="1"/>
  <c r="K45" s="1"/>
  <c r="O45" s="1" a="1"/>
  <c r="O45" s="1"/>
  <c r="K48" a="1"/>
  <c r="K48" s="1"/>
  <c r="O48" s="1" a="1"/>
  <c r="O48" s="1"/>
  <c r="K56" a="1"/>
  <c r="K56" s="1"/>
  <c r="O56" s="1" a="1"/>
  <c r="O56" s="1"/>
  <c r="K60" a="1"/>
  <c r="K60" s="1"/>
  <c r="O60" s="1" a="1"/>
  <c r="O60" s="1"/>
  <c r="K61" a="1"/>
  <c r="K61" s="1"/>
  <c r="O61" s="1" a="1"/>
  <c r="O61" s="1"/>
  <c r="K64" a="1"/>
  <c r="K64" s="1"/>
  <c r="O64" s="1" a="1"/>
  <c r="O64" s="1"/>
  <c r="K70" a="1"/>
  <c r="K70" s="1"/>
  <c r="O70" s="1" a="1"/>
  <c r="O70" s="1"/>
  <c r="O12" s="1" a="1"/>
  <c r="O12" s="1"/>
  <c r="O13" l="1" a="1"/>
  <c r="O13" s="1"/>
  <c r="O14" s="1" a="1"/>
  <c r="O14" s="1"/>
  <c r="J126" l="1"/>
  <c r="J125"/>
  <c r="J128"/>
  <c r="J127"/>
  <c r="J129" l="1"/>
  <c r="K127" s="1"/>
  <c r="K126" l="1"/>
  <c r="K125"/>
  <c r="K128"/>
</calcChain>
</file>

<file path=xl/sharedStrings.xml><?xml version="1.0" encoding="utf-8"?>
<sst xmlns="http://schemas.openxmlformats.org/spreadsheetml/2006/main" count="4538" uniqueCount="1081">
  <si>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</si>
  <si>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</si>
  <si>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</si>
  <si>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</si>
  <si>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</si>
  <si>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</si>
  <si>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</si>
  <si>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</si>
  <si>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</si>
  <si>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</si>
  <si>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</si>
  <si>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</si>
  <si>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</si>
  <si>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</si>
  <si>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</si>
  <si>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</si>
  <si>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</si>
  <si>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</si>
  <si>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</si>
  <si>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</si>
  <si>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</si>
  <si>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</si>
  <si>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</si>
  <si>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</si>
  <si>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</si>
  <si>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</si>
  <si>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</si>
  <si>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</si>
  <si>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</si>
  <si>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</si>
  <si>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</si>
  <si>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</si>
  <si>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</si>
  <si>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</si>
  <si>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</si>
  <si>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</si>
  <si>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</si>
  <si>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</si>
  <si>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</si>
  <si>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</si>
  <si>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</si>
  <si>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</si>
  <si>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</si>
  <si>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</si>
  <si>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</si>
  <si>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</si>
  <si>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</si>
  <si>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</si>
  <si>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</si>
  <si>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</si>
  <si>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</si>
  <si>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</si>
  <si>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</si>
  <si>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</si>
  <si>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</si>
  <si>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</si>
  <si>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</si>
  <si>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</si>
  <si>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</si>
  <si>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</si>
  <si>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</si>
  <si>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</si>
  <si>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</si>
  <si>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</si>
  <si>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</si>
  <si>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</si>
  <si>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</si>
  <si>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</si>
  <si>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</si>
  <si>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</si>
  <si>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</si>
  <si>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</si>
  <si>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</si>
  <si>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</si>
  <si>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</si>
  <si>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</si>
  <si>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</si>
  <si>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</si>
  <si>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</si>
  <si>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</si>
  <si>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</si>
  <si>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</si>
  <si>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</si>
  <si>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</si>
  <si>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</si>
  <si>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</si>
  <si>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</si>
  <si>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</si>
  <si>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</si>
  <si>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</si>
  <si>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</si>
  <si>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</si>
  <si>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</si>
  <si>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</si>
  <si>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</si>
  <si>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</si>
  <si>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</si>
  <si>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</si>
  <si>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</si>
  <si>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</si>
  <si>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</si>
  <si>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</si>
  <si>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</si>
  <si>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</si>
  <si>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</si>
  <si>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</si>
  <si>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</si>
  <si>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</si>
  <si>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</si>
  <si>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</si>
  <si>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</si>
  <si>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</si>
  <si>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</si>
  <si>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</si>
  <si>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</si>
  <si>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</si>
  <si>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</si>
  <si>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</si>
  <si>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</si>
  <si>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</si>
  <si>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</si>
  <si>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</si>
  <si>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</si>
  <si>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</si>
  <si>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</si>
  <si>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</si>
  <si>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</si>
  <si>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</si>
  <si>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</si>
  <si>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</si>
  <si>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</si>
  <si>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</si>
  <si>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</si>
  <si>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</si>
  <si>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</si>
  <si>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</si>
  <si>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</si>
  <si>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</si>
  <si>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</si>
  <si>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</si>
  <si>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</si>
  <si>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</si>
  <si>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</si>
  <si>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</si>
  <si>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</si>
  <si>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</si>
  <si>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</si>
  <si>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</si>
  <si>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</si>
  <si>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</si>
  <si>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</si>
  <si>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</si>
  <si>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</si>
  <si>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</si>
  <si>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</si>
  <si>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</si>
  <si>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</si>
  <si>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</si>
  <si>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</si>
  <si>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</si>
  <si>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</si>
  <si>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</si>
  <si>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</si>
  <si>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</si>
  <si>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</si>
  <si>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</si>
  <si>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</si>
  <si>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</si>
  <si>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</si>
  <si>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</si>
  <si>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</si>
  <si>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</si>
  <si>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</si>
  <si>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</si>
  <si>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</si>
  <si>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</si>
  <si>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</si>
  <si>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</si>
  <si>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</si>
  <si>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</si>
  <si>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</si>
  <si>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</si>
  <si>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</si>
  <si>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</si>
  <si>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</si>
  <si>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</si>
  <si>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</si>
  <si>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</si>
  <si>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</si>
  <si>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</si>
  <si>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</si>
  <si>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</si>
  <si>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</si>
  <si>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</si>
  <si>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</si>
  <si>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</si>
  <si>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</si>
  <si>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</si>
  <si>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</si>
  <si>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</si>
  <si>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</si>
  <si>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</si>
  <si>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</si>
  <si>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</si>
  <si>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</si>
  <si>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</si>
  <si>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</si>
  <si>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</si>
  <si>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</si>
  <si>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</si>
  <si>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</si>
  <si>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</si>
  <si>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</si>
  <si>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</si>
  <si>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</si>
  <si>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</si>
  <si>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</si>
  <si>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</si>
  <si>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</si>
  <si>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</si>
  <si>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</si>
  <si>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</si>
  <si>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</si>
  <si>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</si>
  <si>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</si>
  <si>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</si>
  <si>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</si>
  <si>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</si>
  <si>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</si>
  <si>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</si>
  <si>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</si>
  <si>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</si>
  <si>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</si>
  <si>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</si>
  <si>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</si>
  <si>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</si>
  <si>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</si>
  <si>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</si>
  <si>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</si>
  <si>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</si>
  <si>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</si>
  <si>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</si>
  <si>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</si>
  <si>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</si>
  <si>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</si>
  <si>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</si>
  <si>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</si>
  <si>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</si>
  <si>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</si>
  <si>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</si>
  <si>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</si>
  <si>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</si>
  <si>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</si>
  <si>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</si>
  <si>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</si>
  <si>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</si>
  <si>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</si>
  <si>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</si>
  <si>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</si>
  <si>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</si>
  <si>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</si>
  <si>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</si>
  <si>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</si>
  <si>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</si>
  <si>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</si>
  <si>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</si>
  <si>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</si>
  <si>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</si>
  <si>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</si>
  <si>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</si>
  <si>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</si>
  <si>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</si>
  <si>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</si>
  <si>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</si>
  <si>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</si>
  <si>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</si>
  <si>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</si>
  <si>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</si>
  <si>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</si>
  <si>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</si>
  <si>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</si>
  <si>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</si>
  <si>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</si>
  <si>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</si>
  <si>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</si>
  <si>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</si>
  <si>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</si>
  <si>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</si>
  <si>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</si>
  <si>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</si>
  <si>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</si>
  <si>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</si>
  <si>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</si>
  <si>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</si>
  <si>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</si>
  <si>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</si>
  <si>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</si>
  <si>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</si>
  <si>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</si>
  <si>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</si>
  <si>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</si>
  <si>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</si>
  <si>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</si>
  <si>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</si>
  <si>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</si>
  <si>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</si>
  <si>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</si>
  <si>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</si>
  <si>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</si>
  <si>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</si>
  <si>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</si>
  <si>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</si>
  <si>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</si>
  <si>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</si>
  <si>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</si>
  <si>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</si>
  <si>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</si>
  <si>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</si>
  <si>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</si>
  <si>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</si>
  <si>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</si>
  <si>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</si>
  <si>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</si>
  <si>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</si>
  <si>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</si>
  <si>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</si>
  <si>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</si>
  <si>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</si>
  <si>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</si>
  <si>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</si>
  <si>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</si>
  <si>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</si>
  <si>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</si>
  <si>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</si>
  <si>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</si>
  <si>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</si>
  <si>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</si>
  <si>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</si>
  <si>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</si>
  <si>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</si>
  <si>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</si>
  <si>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</si>
  <si>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</si>
  <si>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</si>
  <si>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</si>
  <si>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</si>
  <si>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</si>
  <si>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</si>
  <si>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</si>
  <si>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</si>
  <si>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</si>
  <si>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</si>
  <si>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</si>
  <si>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</si>
  <si>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</si>
  <si>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</si>
  <si>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</si>
  <si>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</si>
  <si>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</si>
  <si>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</si>
  <si>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</si>
  <si>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</si>
  <si>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</si>
  <si>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</si>
  <si>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</si>
  <si>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</si>
  <si>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</si>
  <si>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</si>
  <si>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</si>
  <si>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</si>
  <si>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</si>
  <si>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</si>
  <si>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</si>
  <si>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</si>
  <si>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</si>
  <si>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</si>
  <si>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</si>
  <si>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</si>
  <si>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</si>
  <si>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</si>
  <si>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</si>
  <si>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</si>
  <si>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</si>
  <si>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</si>
  <si>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</si>
  <si>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</si>
  <si>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</si>
  <si>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</si>
  <si>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</si>
  <si>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</si>
  <si>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</si>
  <si>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</si>
  <si>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</si>
  <si>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</si>
  <si>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</si>
  <si>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</si>
  <si>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</si>
  <si>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</si>
  <si>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</si>
  <si>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</si>
  <si>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</si>
  <si>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</si>
  <si>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</si>
  <si>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</si>
  <si>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</si>
  <si>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</si>
  <si>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</si>
  <si>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</si>
  <si>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</si>
  <si>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</si>
  <si>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</si>
  <si>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</si>
  <si>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</si>
  <si>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</si>
  <si>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</si>
  <si>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</si>
  <si>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</si>
  <si>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</si>
  <si>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</si>
  <si>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</si>
  <si>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</si>
  <si>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</si>
  <si>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</si>
  <si>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</si>
  <si>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</si>
  <si>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</si>
  <si>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</si>
  <si>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</si>
  <si>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</si>
  <si>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</si>
  <si>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</si>
  <si>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</si>
  <si>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</si>
  <si>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</si>
  <si>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</si>
  <si>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</si>
  <si>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</si>
  <si>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</si>
  <si>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</si>
  <si>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</si>
  <si>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</si>
  <si>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</si>
  <si>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</si>
  <si>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</si>
  <si>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</si>
  <si>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</si>
  <si>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</si>
  <si>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</si>
  <si>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</si>
  <si>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</si>
  <si>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</si>
  <si>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</si>
  <si>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</si>
  <si>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</si>
  <si>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</si>
  <si>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</si>
  <si>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</si>
  <si>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</si>
  <si>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</si>
  <si>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</si>
  <si>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</si>
  <si>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</si>
  <si>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</si>
  <si>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</si>
  <si>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</si>
  <si>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</si>
  <si>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</si>
  <si>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</si>
  <si>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</si>
  <si>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</si>
  <si>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</si>
  <si>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</si>
  <si>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</si>
  <si>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</si>
  <si>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</si>
  <si>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</si>
  <si>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</si>
  <si>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</si>
  <si>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</si>
  <si>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</si>
  <si>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</si>
  <si>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</si>
  <si>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</si>
  <si>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</si>
  <si>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</si>
  <si>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</si>
  <si>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</si>
  <si>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</si>
  <si>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</si>
  <si>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</si>
  <si>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</si>
  <si>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</si>
  <si>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</si>
  <si>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</si>
  <si>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</si>
  <si>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</si>
  <si>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</si>
  <si>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</si>
  <si>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</si>
  <si>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</si>
  <si>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</si>
  <si>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</si>
  <si>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</si>
  <si>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</si>
  <si>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</si>
  <si>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</si>
  <si>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</si>
  <si>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</si>
  <si>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</si>
  <si>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</si>
  <si>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</si>
  <si>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</si>
  <si>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</si>
  <si>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</si>
  <si>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</si>
  <si>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</si>
  <si>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</si>
  <si>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</si>
  <si>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</si>
  <si>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</si>
  <si>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</si>
  <si>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</si>
  <si>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</si>
  <si>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</si>
  <si>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</si>
  <si>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</si>
  <si>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</si>
  <si>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</si>
  <si>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</si>
  <si>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</si>
  <si>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</si>
  <si>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</si>
  <si>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</si>
  <si>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</si>
  <si>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</si>
  <si>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</si>
  <si>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</si>
  <si>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</si>
  <si>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</si>
  <si>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</si>
  <si>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</si>
  <si>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</si>
  <si>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</si>
  <si>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</si>
  <si>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</si>
  <si>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</si>
  <si>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</si>
  <si>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</si>
  <si>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</si>
  <si>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</si>
  <si>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</si>
  <si>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</si>
  <si>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</si>
  <si>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</si>
  <si>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</si>
  <si>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</si>
  <si>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</si>
  <si>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</si>
  <si>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</si>
  <si>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</si>
  <si>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</si>
  <si>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</si>
  <si>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</si>
  <si>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</si>
  <si>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</si>
  <si>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</si>
  <si>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</si>
  <si>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</si>
  <si>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</si>
  <si>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</si>
  <si>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</si>
  <si>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</si>
  <si>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</si>
  <si>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</si>
  <si>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</si>
  <si>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</si>
  <si>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</si>
  <si>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</si>
  <si>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</si>
  <si>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</si>
  <si>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</si>
  <si>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</si>
  <si>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</si>
  <si>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</si>
  <si>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</si>
  <si>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</si>
  <si>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</si>
  <si>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</si>
  <si>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</si>
  <si>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</si>
  <si>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</si>
  <si>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</si>
  <si>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</si>
  <si>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</si>
  <si>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</si>
  <si>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</si>
  <si>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</si>
  <si>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</si>
  <si>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</si>
  <si>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</si>
  <si>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</si>
  <si>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</si>
  <si>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</si>
  <si>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</si>
  <si>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</si>
  <si>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</si>
  <si>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</si>
  <si>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</si>
  <si>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</si>
  <si>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</si>
  <si>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</si>
  <si>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</si>
  <si>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</si>
  <si>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</si>
  <si>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</si>
  <si>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</si>
  <si>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</si>
  <si>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</si>
  <si>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</si>
  <si>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</si>
  <si>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</si>
  <si>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</si>
  <si>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</si>
  <si>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</si>
  <si>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</si>
  <si>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</si>
  <si>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</si>
  <si>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</si>
  <si>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</si>
  <si>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</si>
  <si>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</si>
  <si>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</si>
  <si>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</si>
  <si>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</si>
  <si>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</si>
  <si>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</si>
  <si>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</si>
  <si>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</si>
  <si>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</si>
  <si>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</si>
  <si>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</si>
  <si>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</si>
  <si>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</si>
  <si>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</si>
  <si>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</si>
  <si>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</si>
  <si>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</si>
  <si>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</si>
  <si>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</si>
  <si>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</si>
  <si>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</si>
  <si>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</si>
  <si>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</si>
  <si>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</si>
  <si>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</si>
  <si>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</si>
  <si>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</si>
  <si>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</si>
  <si>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</si>
  <si>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</si>
  <si>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</si>
  <si>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</si>
  <si>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</si>
  <si>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</si>
  <si>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</si>
  <si>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</si>
  <si>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</si>
  <si>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</si>
  <si>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</si>
  <si>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</si>
  <si>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</si>
  <si>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</si>
  <si>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</si>
  <si>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</si>
  <si>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</si>
  <si>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</si>
  <si>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</si>
  <si>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</si>
  <si>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</si>
  <si>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</si>
  <si>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</si>
  <si>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</si>
  <si>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</si>
  <si>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</si>
  <si>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</si>
  <si>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</si>
  <si>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</si>
  <si>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</si>
  <si>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</si>
  <si>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</si>
  <si>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</si>
  <si>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</si>
  <si>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</si>
  <si>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</si>
  <si>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</si>
  <si>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</si>
  <si>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</si>
  <si>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</si>
  <si>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</si>
  <si>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</si>
  <si>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</si>
  <si>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</si>
  <si>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</si>
  <si>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</si>
  <si>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</si>
  <si>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</si>
  <si>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</si>
  <si>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</si>
  <si>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</si>
  <si>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</si>
  <si>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</si>
  <si>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</si>
  <si>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</si>
  <si>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</si>
  <si>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</si>
  <si>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</si>
  <si>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</si>
  <si>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</si>
  <si>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</si>
  <si>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</si>
  <si>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</si>
  <si>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</si>
  <si>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</si>
  <si>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</si>
  <si>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</si>
  <si>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</si>
  <si>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</si>
  <si>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</si>
  <si>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</si>
  <si>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</si>
  <si>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</si>
  <si>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</si>
  <si>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</si>
  <si>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</si>
  <si>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</si>
  <si>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</si>
  <si>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</si>
  <si>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</si>
  <si>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</si>
  <si>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</si>
  <si>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</si>
  <si>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</si>
  <si>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</si>
  <si>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</si>
  <si>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</si>
  <si>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</si>
  <si>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</si>
  <si>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</si>
  <si>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</si>
  <si>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</si>
  <si>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</si>
  <si>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</si>
  <si>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</si>
  <si>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</si>
  <si>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</si>
  <si>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</si>
  <si>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</si>
  <si>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</si>
  <si>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</si>
  <si>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</si>
  <si>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</si>
  <si>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</si>
  <si>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</si>
  <si>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</si>
  <si>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</si>
  <si>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</si>
  <si>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</si>
  <si>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</si>
  <si>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</si>
  <si>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</si>
  <si>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</si>
  <si>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</si>
  <si>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</si>
  <si>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</si>
  <si>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</si>
  <si>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</si>
  <si>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</si>
  <si>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</si>
  <si>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</si>
  <si>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</si>
  <si>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</si>
  <si>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</si>
  <si>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</si>
  <si>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</si>
  <si>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</si>
  <si>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</si>
  <si>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</si>
  <si>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</si>
  <si>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</si>
  <si>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</si>
  <si>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</si>
  <si>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</si>
  <si>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</si>
  <si>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</si>
  <si>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</si>
  <si>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</si>
  <si>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</si>
  <si>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</si>
  <si>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</si>
  <si>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</si>
  <si>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</si>
  <si>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</si>
  <si>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</si>
  <si>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</si>
  <si>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</si>
  <si>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</si>
  <si>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</si>
  <si>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</si>
  <si>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</si>
  <si>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</si>
  <si>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</si>
  <si>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</si>
  <si>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</si>
  <si>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</si>
  <si>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</si>
  <si>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</si>
  <si>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</si>
  <si>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</si>
  <si>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</si>
  <si>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</si>
  <si>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</si>
  <si>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</si>
  <si>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</si>
  <si>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</si>
  <si>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</si>
  <si>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</si>
  <si>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</si>
  <si>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</si>
  <si>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</si>
  <si>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</si>
  <si>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</si>
  <si>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</si>
  <si>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</si>
  <si>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</si>
  <si>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</si>
  <si>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</si>
  <si>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</si>
  <si>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</si>
  <si>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</si>
  <si>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</si>
  <si>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</si>
  <si>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</si>
  <si>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</si>
  <si>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</si>
  <si>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</si>
  <si>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</si>
  <si>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</si>
  <si>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</si>
  <si>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</si>
  <si>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</si>
  <si>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</si>
  <si>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</si>
  <si>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</si>
  <si>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</si>
  <si>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</si>
  <si>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</si>
  <si>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</si>
  <si>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</si>
  <si>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</si>
  <si>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</si>
  <si>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</si>
  <si>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</si>
  <si>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</si>
  <si>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</si>
  <si>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</si>
  <si>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</si>
  <si>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</si>
  <si>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</si>
  <si>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</si>
  <si>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</si>
  <si>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</si>
  <si>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</si>
  <si>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</si>
  <si>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</si>
  <si>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</si>
  <si>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</si>
  <si>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</si>
  <si>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</si>
  <si>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</si>
  <si>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</si>
  <si>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</si>
  <si>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</si>
  <si>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</si>
  <si>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</si>
  <si>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</si>
  <si>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</si>
  <si>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</si>
  <si>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</si>
  <si>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</si>
  <si>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</si>
  <si>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</si>
  <si>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</si>
  <si>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</si>
  <si>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</si>
  <si>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</si>
  <si>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</si>
  <si>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</si>
  <si>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</si>
  <si>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</si>
  <si>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</si>
  <si>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</si>
  <si>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</si>
  <si>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</si>
  <si>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</si>
  <si>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</si>
  <si>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</si>
  <si>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</si>
  <si>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</si>
  <si>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</si>
  <si>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</si>
  <si>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</si>
  <si>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</si>
  <si>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</si>
  <si>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</si>
  <si>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</si>
  <si>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</si>
  <si>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</si>
  <si>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</si>
  <si>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</si>
  <si>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</si>
  <si>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</si>
  <si>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</si>
  <si>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</si>
  <si>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</si>
  <si>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</si>
  <si>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</si>
  <si>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</si>
  <si>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</si>
  <si>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</si>
  <si>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</si>
  <si>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</si>
  <si>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</si>
  <si>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</si>
  <si>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</si>
  <si>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</si>
  <si>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</si>
  <si>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</si>
  <si>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</si>
  <si>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</si>
  <si>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</si>
  <si>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</si>
  <si>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</si>
  <si>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</si>
  <si>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</si>
  <si>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</si>
  <si>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</si>
  <si>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</si>
  <si>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</si>
  <si>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</si>
  <si>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</si>
  <si>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</si>
  <si>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</si>
  <si>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</si>
  <si>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</si>
  <si>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</si>
  <si>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</si>
  <si>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</si>
  <si>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</si>
  <si>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</si>
  <si>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</si>
  <si>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</si>
  <si>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</si>
  <si>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</si>
  <si>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</si>
  <si>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</si>
  <si>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</si>
  <si>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</si>
  <si>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</si>
  <si>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</si>
  <si>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</si>
  <si>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</si>
  <si>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</si>
  <si>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</si>
  <si>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</si>
  <si>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</si>
  <si>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</si>
  <si>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</si>
  <si>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</si>
  <si>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</si>
  <si>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</si>
  <si>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</si>
  <si>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t>posibilidad de ocultar a la ciudadanía la información  con La intencion de obtener beneficio propio o ajeno</t>
  </si>
  <si>
    <t>7. GESTION DOCUMENTAL 
Se trasladan los riesgos (27 y 28) a acciones trasnversales a todos los Proceos, riesgo de corrupción y riesgo Fiecal.
27. Posibilidad de manipulación, pérdida, destrucción, ocultamiento, extravío de documentos institucionales en beneficio de terceros o acceso a información con reserva legal para favorecer intereses particulares. 
28. Posibilidad de manejar en forma  irregular y contrario a la ley la   documentacion  y el archivo de la entidad para obtener beneficio propio o a favor de un tercero</t>
  </si>
  <si>
    <t>8. GESTIÓN DE BIENES Y SERVICIOS
Se trasladan Lor Riesgos N°°  (32, 33 y 34) Acciones Transversales
32. Posibilidad de usar en forma  indebida jurídicamente  y/o apropiarse   de recursos de la entidad para favorecimiento propio o ajeno.
33. Posibilidad de concentrar información de determinadas actividades o procesos en una persona con la intencion de obtener un beneficio propio o ajeno
34.  posiblidad de realizar compras o adquisicion de suministros por valores superiores a los del mercado con la intencion de obtener un beneficio para si o para otra persona</t>
  </si>
  <si>
    <t>9. GESTIÓN DEL TALENTO HUMANO
Se traslada rioesgo N° 37 Acciones Trnsversales a todos los Procesos
37. Posibilidad de realizar contratacion contraria a la ley  para planes de capacitaciòn o mejoramiento y expedición de certificación contrarios a la norma, obteniendo beneficio  para si u otra persona</t>
  </si>
  <si>
    <t xml:space="preserve">
10. EVALUACIÓN Y MEJORAMIENTO
Se traslada el riesgo N° 40 a Acciones transversales a todos los Procesos
40. Posibilidad de  afectación reputacional o económica   por presentar informes de auditoria no ajustados a la realidad con el fin de favorecer un interés particular.</t>
  </si>
  <si>
    <t xml:space="preserve"> Acciones Transversales ( Todos Los Procesos)</t>
  </si>
  <si>
    <t>Queda Igual</t>
  </si>
  <si>
    <t>Posibilidad deficiencias en la ejecución de acciones correctivas y de mejora</t>
  </si>
  <si>
    <t>Existe la posibilidad de que las acciones correctivas y de mejora no se implementen de manera eficaz, o que su ejecución sea incompleta, tardía o ineficiente. Esto puede deberse a una falta de seguimiento, asignación inadecuada de recursos o resistencia al cambio</t>
  </si>
  <si>
    <t xml:space="preserve">•   La falta de implementación adecuada de acciones correctivas y de mejora puede afectar los objetivos estratégicos de la organización, reduciendo la eficiencia y calidad operativa.
   •   Puede generar una percepción negativa de la organización ante clientes, auditores o entidades reguladoras, impactando la reputaciónInstitucional.
   •   Si el problema persiste, puede derivar en sanciones o pérdida de oportunidades de mejora continua
</t>
  </si>
  <si>
    <t>Falta de cultura organizacional orientada a la mejora continúa.
   •   Deficiencias en la comunicación y seguimiento de planes de acción.
•   Resistencia al cambio por parte de los colaboradores.</t>
  </si>
  <si>
    <t>•   Incremento en la recurrencia de no conformidades o problemas operativos.
   •   Deterioro en la eficiencia y productividad.
  •  sanciones o pérdida de oportunidades de mejora continua
   •   Reducción de la satisfacción del cliente y deterioro de la imagen corporativa.
   •   Pérdida de certificaciones de calidad o incumplimiento normativo.</t>
  </si>
  <si>
    <t xml:space="preserve"> •   Preventivo: Evita que ocurran deficiencias en la ejecución de las acciones correctivas.
   •   Detectivo: Identifica fallas en la ejecución mediante monitoreo y auditorías.
   •   Correctivo: Corrige desviaciones en la implementación de mejoras.
</t>
  </si>
  <si>
    <t xml:space="preserve">  • Procedimientos documentados para la gestión de acciones correctivas y de mejora.
• Asignación de responsables y establecimiento de plazos claros para su implementación.
• Auditorías internas y revisiones periódicas para evaluar la ejecución de las acciones.
• Capacitación y sensibilización para fortalecer la cultura de mejora continua.
</t>
  </si>
  <si>
    <t>Compartir el Riesgo</t>
  </si>
  <si>
    <t xml:space="preserve">   •   Implementar auditorías internas periódicas para evaluar el cumplimiento y efectividad de las acciones correctivas.
   •   Analizar los resultados y realizar ajustes en la estrategia si se detectan problemas en la ejecución.
</t>
  </si>
  <si>
    <t xml:space="preserve">   •   Actas de reuniones de seguimiento de acciones correctivas.
   •   Informes de auditoría y reportes de avances.
</t>
  </si>
  <si>
    <t xml:space="preserve">   •   Porcentaje de acciones correctivas y de mejora implementadas en el plazo establecido.</t>
  </si>
  <si>
    <t xml:space="preserve">   •   ≥ 95% de acciones correctivas ejecutadas dentro del tiempo definido</t>
  </si>
  <si>
    <t>3. PROMOCIÓN Y PROTECCIÓN DE DERECHOS HUMANOS
Se traslada Riesgos Transversales a todos los Procesos  N°  (12 y 13)  a riesgo de corrupción y riesgo fiscal</t>
  </si>
  <si>
    <t>2. ATENCION AL USUARIO
Se traslada Riesgos Transversales a todos los Procesos (  8 y 9 ) 
8. Posibilidad de ejercer o aceptar Tráfico de influencias, cobrar por realizar acciones por ejercicio de sus funciones amiguismo, persona influyente u otra razon) para obtener un beneficio propio o ajeno.
9. posibilidad de extralimitarse en el ejercicio  de funciones,  ocultar a la Ciudadanía la información  o incurrir en  omision de funciones para favorecimiento propio o ajeno</t>
  </si>
  <si>
    <t xml:space="preserve">2. ATENCION AL USUARIO
Se traslada Riesgos Transversales a todos los Procesos (  8 y 9 ) 
</t>
  </si>
  <si>
    <t xml:space="preserve">Se agrega este Nuevo Riesgo, Acción de Mejora
</t>
  </si>
  <si>
    <t>1. PLANEACIÓN INSTITUCIONAL 
se da traslado de los riesgos numerales  (4 y5) a Acciones trasversales a todos los procesos
4. Usar en forma  indebida jurídicamente  y/o apropiarse   de recursos de la entidad para favorecimiento propio o ajeno.
5. Ocultar a la ciudadanía la información considerada pública con La intencion de obtener beneficio propio o ajeno</t>
  </si>
  <si>
    <t xml:space="preserve">1. PLANEACIÓN INSTITUCIONAL 
Se traslada Riesgos Transversales a todos los Procesos (4 y 5) A
Acciones Transversales (Todos Los Procesos) 
</t>
  </si>
  <si>
    <t>4. INTERVENCION PROCESOS PENALES Y DE FAMILIA
Se traslada El riesgo de corrupción N° (16)
 16.  Posibilidad  de que el Ministerio Público retarde u omita acto propio de su cargo o ejecute algo contrario a sus funciones a cambio de dinero u otra dadiva. Se da traslado a Acciones trasversales a todos los procesos</t>
  </si>
  <si>
    <t xml:space="preserve">5. VIGILANCIA ADMINISTRATIVA  Y DE LA CONDUCTA OFICIAL
Se trasladan LosRiesgos N° (19 y 20) acciones trasversales a todos los Procesos
19. Posibilidad de solicitar dádivas o favores o cualquier otra clase de beneficios por parte de los implicados a cambio de favorecimiento en el proceso disciplinario
20. Posibilidad de violación de la reserva procesal. </t>
  </si>
  <si>
    <t xml:space="preserve">5. VIGILANCIA ADMINISTRATIVA  Y DE LA CONDUCTA OFICIAL
Se trasladan LosRiesgos N° (19 y 20) acciones trasversales a todos los Procesos
</t>
  </si>
  <si>
    <t>6. GESTION DE LAS COMUNICACIONES
Se trsalada riesgo N° 23 a acciones trasversales a todos los procesos
23. posibilidad de utilizacion indebida por expertos informáticos de la informacion publicada en redes.</t>
  </si>
  <si>
    <t xml:space="preserve">7. GESTION DOCUMENTAL 
Se trasladan los riesgos (27 y 28) a acciones trasnversales a todos los Proceos, riesgo de corrupción y riesgo Fiecal.
</t>
  </si>
  <si>
    <t>8. GESTIÓN DE BIENES Y SERVICIOS
Se trasladan Lor Riesgos N°°  (32, 33 y 34) Acciones Transversales a todos los Procesos
32. Posibilidad de usar en forma  indebida jurídicamente  y/o apropiarse   de recursos de la entidad para favorecimiento propio o ajeno.
33. Posibilidad de concentrar información de determinadas actividades o procesos en una persona con la intencion de obtener un beneficio propio o ajeno
34.  posiblidad de realizar compras o adquisicion de suministros por valores superiores a los del mercado con la intencion de obtener un beneficio para si o para otra persona</t>
  </si>
  <si>
    <t xml:space="preserve">8. GESTIÓN DE BIENES Y SERVICIOS
Se trasladan Lor Riesgos N°°  (32, 33 y 34) Acciones Transversales a todos los Procesos
</t>
  </si>
  <si>
    <t>9. GESTIÓN DEL TALENTO HUMANO
Se traslada rioesgo N° 37 Acciones Transversales a todos los Procesos
37. Posibilidad de realizar contratacion contraria a la ley  para planes de capacitaciòn o mejoramiento y expedición de certificación contrarios a la norma, obteniendo beneficio  para si u otra persona</t>
  </si>
  <si>
    <t>1. PLANEACIÓN INSTITUCIONAL 
Se da traslado de los riesgos numerales  (4 y5) a Acciones trasversales a todos los procesos
4. Usar en forma  indebida jurídicamente  y/o apropiarse   de recursos de la entidad para favorecimiento propio o ajeno.
5. Ocultar a la ciudadanía la información considerada pública con La intencion de obtener beneficio propio o ajeno</t>
  </si>
  <si>
    <t>1. PLANEACIÓN INSTITUCIONAL 
Se da traslado de los riesgos numerales  (4 y5) a Acciones trasversales a todos los procesos</t>
  </si>
  <si>
    <t>3. PROMOCIÓN Y PROTECCIÓN DE DERECHOS HUMANOS
Se traslada Riesgos Transversales a todos los Procesos  N°  (12 y 13)  a riesgo de corrupción y riesgo fiscal.
12. Posibilidad de abuso del cargo de servidor publico para recibir dinero  u otra davidas del usuario a cambio de la prestación del servicio.
13. Posibilidad de ocultar a la ciudadanía la información  con La intencion de obtener beneficio propio o ajeno</t>
  </si>
  <si>
    <t>3. PROMOCIÓN Y PROTECCIÓN DE DERECHOS HUMANOS
Se traslada Riesgos Transversales a todos los Procesos  N°  (12 y 13)  a riesgo de corrupción y riesgo fiscal.</t>
  </si>
  <si>
    <t>4. INTERVENCION PROCESOS PENALES Y DE FAMILIA
El riesgo de corrupción N° (16)
16. Posibilidad de que el Ministerio Público retarde u omita acto propio de su cargo o ejecute algo contrario a sus funciones a cambio de dinero u otra dadiva. Se da traslado a Acciones trasversales a todos los procesos</t>
  </si>
  <si>
    <t xml:space="preserve">5. VIGILANCIA ADMINISTRATIVA  Y DE LA CONDUCTA OFICIAL
Se trasladan Los Riesgos N° (19 y 20) acciones trasversales  a Todos Los procesos
19. Posibilidad de solicitar dádivas o favores o cualquier otra clase de beneficios por parte de los implicados a cambio de favorecimiento en el proceso disciplinario
20. Posibilidad de violación de la reserva procesal. </t>
  </si>
  <si>
    <t>5. VIGILANCIA ADMINISTRATIVA  Y DE LA CONDUCTA OFICIAL
Se trasladan Los Riesgos N° (19 y 20) acciones trasversales  a Todos Los procesos</t>
  </si>
  <si>
    <t>6. GESTION DE LAS COMUNICACIONES
se trsalada riesgo N° 23 aacciones trasversales a todos los Procesos
23. posibilidad de utilizacion indebida por expertos informáticos de la informacion publicada en redes.</t>
  </si>
  <si>
    <t xml:space="preserve">8. GESTIÓN DE BIENES Y SERVICIOS
Se trasladan Lor Riesgos N°°  (32, 33 y 34) Acciones Transversales
</t>
  </si>
  <si>
    <t>11.TECNOLOGIAS DE LA INFORMACION 
Se traslada Riesgos Transversales a todos los Procesos  N° (51) Acciones Transversales a todos los Proceos 
51. Posibilidad de uso indebido de la información en beneficio propio o de un tercero</t>
  </si>
  <si>
    <t xml:space="preserve">12. PROMOCION Y PROTECCION DE LOS DERECHOS COLECTIVOS
Se transladan los riesgos N° (55,56,57,58 y 59) Acciones Trnnsversales a todos los Procesos
</t>
  </si>
  <si>
    <t xml:space="preserve">Posibilidad de cobro por realización del trámite, concusión </t>
  </si>
  <si>
    <t>Posibilidad deUtilizar información privilegiada o sometida a reserva con fines de obtener un beneficio propio o ajendeterminadas actividades o procesos</t>
  </si>
  <si>
    <t>Revisar si continua o modificarlo</t>
  </si>
  <si>
    <t>Falta de honestidad y ética profesional. 
Interés  de favorecer a un tercero  u obtener  un beneficio propio (económico, personal, laboral, familiar  o de otra índole)</t>
  </si>
  <si>
    <t>Afectacion imagen institucional/procesos de investigación
Interés  de favorecer a un tercero  u obtener  un beneficio propio (económico, personal, laboral, familiar  o de otra índole)
Afectación en la generación o prestación de servicios.</t>
  </si>
  <si>
    <t>Tráfico de influencias
Se ajusto 
Queda Igual</t>
  </si>
  <si>
    <t xml:space="preserve"> SALE
Tráfico de influencias
</t>
  </si>
  <si>
    <t>extralimitarse en el ejercicio  de funciones  o incurrir en  omision de funciones
12. PROMOCION Y PROTECCION DE LOS DERECHOS COLECTIVOS
Se transladan los riesgos N° (55,56,57,58 y 59) Acciones Trnnsversales a todos los Procesos
55.  Posibilidad de extralimitarse en el ejercicio  de funciones  o incurrir en  omision de funciones para favorecimiento propio o ajeno
56. posibilidad de ocultar a la ciudadanía la información  con La intencion de obtener beneficio propio o ajeno.
57. posibilidad de ejercer o aceptar Tráfico de influencias, (amiguismo, persona influyenteu otra razon) para obtener un beneficio propio o ajeno.
58. Posibilidad de cobro por realización del trámite, concucion.
59. Posibilidad de Guardar silencio teniendo conocimiento de la comision de  un hecho ilìcito o ilegal para favorecemiento propio o de un tercero</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</si>
  <si>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
lUVIO DE iDEAS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</si>
  <si>
    <t>SALE
 extralimitarse en el ejercicio  de funciones,  ocultar a la Ciudadanía la información  o incurrir en  omision de funciones
2. ATENCION AL USUARIO 
Los riesgos (8 y 9)</t>
  </si>
  <si>
    <t xml:space="preserve">Interés  de favorecer a un tercero  u obtener  un beneficio propio (económico, personal, laboral, familiar  o de otra índole)
Falta de controles  no aplicación de las normas </t>
  </si>
  <si>
    <t>No cumplir los requerimientos legales y reglamentarios
Desconocimiento de los mandatos legales</t>
  </si>
  <si>
    <t>Que todo servidor público conocedor de un delito tiene la obligación de denunciarlo.
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</si>
  <si>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SALE
Posibilidad de guardar silencio teniendo conocimiento de la comision de  un hecho ilìcito o ilegal.</t>
  </si>
  <si>
    <t>Desconocimiento de normas
Interés  de favorecer a un tercero  u obtener  un beneficio propio (económico, personal, laboral, familiar  o de otra índole)</t>
  </si>
  <si>
    <t xml:space="preserve">Pérdida de valores Institucionales 
Sanciones penales y civiles .
Investigaciones disciplinarias.
Incumplimiento de la misión institucional/ Afectación en la generación o prestación de servicios./afectacion imagen institucional/procesos de investigacion </t>
  </si>
  <si>
    <t>Posibilidad de Ocultar a la ciudadanía la información considerada pública con La intencion de obtener beneficio propio o ajeno</t>
  </si>
  <si>
    <t>Riesgo Tecnologico Trasladar</t>
  </si>
  <si>
    <t xml:space="preserve">Posibilidad de cobro por realización de un trámite que tiene relación con el cumplimiento de sus funciones concusión </t>
  </si>
  <si>
    <t>Obtener un beneficio economico  por la prestación de un servicio.
No cumplir los requerimientos legales y reglamentarios</t>
  </si>
  <si>
    <t>Incumplimiento de la misión institucional/ Afectación en la generación o prestación de servicios.
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</si>
  <si>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Moralidad administrativa. 
Eficiencia administrativa
Interés  de favorecer a un tercero  u obtener  un beneficio propio (económico, personal, laboral, familiar  o de otra índole)</t>
  </si>
  <si>
    <t xml:space="preserve">Afectacion imagen institucional/procesos de investigacion 
Incumplimiento de la misión institucional/ Afectación en la generación o prestación de servicios./afectacion imagen institucional/procesos de investigacion </t>
  </si>
  <si>
    <t>Ideario ético. Normatividad,Regimen Penal, Régimen disciplinario y Régimen del empleado public. Monitoreo a la informacion registrada en el  sistema de información.  sensibilizacion de personal a cargo del proceso.
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</si>
  <si>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Capacitación a los servidores, tema delitos contra la administraciónpública, c+odigo penal vigente Aplicacion de procedimientos y manuales , tips sobre principios y valores del codigo de etica. Monitoreo permanente de actividades.</t>
  </si>
  <si>
    <t>Listado de assitencia, acta, memorias y evaluación 
Documentación SGC</t>
  </si>
  <si>
    <t>Delegado
Jefe de Control Interno</t>
  </si>
  <si>
    <t>Queda Igual
se Ajusto Redación</t>
  </si>
  <si>
    <t xml:space="preserve">SALE
Posibilidad de cobro por realización del trámite, concusión </t>
  </si>
  <si>
    <t>SALE</t>
  </si>
  <si>
    <t>SALE
 SE ENCUENTRA REPETIDO
SALE
Posibilidad de cobro por realización del trámite, concusión 
12. PROMOCION Y PROTECCION DE LOS DERECHOS COLECTIVOS
Se transladan los riesgos N° (55,56,57,58 y 59) Acciones Trnnsversales a todos los Procesos</t>
  </si>
  <si>
    <t>SALE
posibilidad de extralimitarse en el ejercicio  de funciones,  ocultar a la Ciudadanía la información  o incurrir en  omision de funciones para favorecimiento propio o ajeno</t>
  </si>
  <si>
    <t>SALE
posibilidad de ejercer o aceptar Tráfico de influencias, (amiguismo, persona influyenteu otra razon) para obtener un beneficio propio o ajeno.</t>
  </si>
  <si>
    <t>Valerse de  su cargo para  o influir ante otro funcionario con autoridad administrativa, prevaliendose de su cargo para conseguir beneficio economico para si o para un tercero 
No cumplir los requerimientos legales y reglamentarios</t>
  </si>
  <si>
    <t>No cumplir los requerimientos legales y reglamentarios.
Afectación en el desarrollo de los procesos de la entidad, decisión no ajustada a derecho (Vigilancia Administrativa)
Aplicación de normas No vigentes (Vigilancia Administrativa) 
Interés  de favorecer a un tercero  u obtener  un beneficio propio (económico, personal, laboral, familiar  o de otra índole)
Demoras e incumplimientos en la prestación del servicio 
Desconocimiento del Proceso, 
Desconocimiento de la normatividad
, falta de idoneidad y competencia</t>
  </si>
  <si>
    <t>Falta de controles  no aplicación de las normas 
Interés  de favorecer a un tercero  u obtener  un beneficio propio (económico, personal, laboral, familiar  o de otra índole)</t>
  </si>
  <si>
    <t>Generación de alertas automáticas a través del software de PQRD, avisos del tiempo de repuesta
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</si>
  <si>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3= entre 76 a 100
Asumir el riesgo</t>
  </si>
  <si>
    <t xml:space="preserve"> Manuales y tips del codigo de etica. Capactitacion constante en temas de atenciòn al ciudadano.
Documentación SGC</t>
  </si>
  <si>
    <t>Secretaria General
Delegados
Vigilancia
D Humanos
Penal y 
Coectivos</t>
  </si>
  <si>
    <t>se ajusto 
Queda Igual
2. ATENCION AL USUARIO 
Los riesgos (8 y 9)
Se traslada Riesgos Transversales a todos los Procesos (  8 y 9 ) 
8. Posibilidad de ejercer o aceptar Tráfico de influencias, cobrar por realizar acciones por ejercicio de sus funciones amiguismo, persona influyente u otra razon) para obtener un beneficio propio o ajeno.
9. posibilidad de extralimitarse en el ejercicio  de funciones,  ocultar a la Ciudadanía la información  o incurrir en  omision de funciones para favorecimiento propio o ajeno</t>
  </si>
  <si>
    <t>Igual</t>
  </si>
  <si>
    <t>Igual Ajustado</t>
  </si>
  <si>
    <t xml:space="preserve">
Posibilidad de guardar silencio teniendo conocimiento de la comision de  un hecho ilìcito o ilegal.</t>
  </si>
  <si>
    <t>1. PLANEACIÓN INSTITUCIONAL</t>
  </si>
  <si>
    <t xml:space="preserve">2. ATENCION AL USUARIO </t>
  </si>
  <si>
    <t xml:space="preserve">4. INTERVENCION PROCESOS PENALES Y DE FAMILIA
</t>
  </si>
  <si>
    <t xml:space="preserve">6. GESTION DE LAS COMUNICACIONES
</t>
  </si>
  <si>
    <t xml:space="preserve">11.TECNOLOGIAS DE LA INFORMACION 
</t>
  </si>
  <si>
    <t xml:space="preserve">12. PROMOCION Y PROTECCION DE LOS DERECHOS COLECTIVOS
</t>
  </si>
  <si>
    <t xml:space="preserve">
Posibilidad de extralimitarse en el ejercicio  de funciones  o incurrir en  omision de funciones para favorecimiento propio o ajeno</t>
  </si>
  <si>
    <t xml:space="preserve">
posibilidad de ejercer o aceptar Tráfico de influencias, (amiguismo, persona influyenteu otra razon) para obtener un beneficio propio o ajeno.</t>
  </si>
  <si>
    <t xml:space="preserve">
Posibilidad de Guardar silencio teniendo conocimiento de la comision de  un hecho ilìcito o ilegal para favorecemiento propio o de un tercero</t>
  </si>
  <si>
    <t>10. EVALUACIÓN Y MEJORAMIENTO
Se traslada el riesgo N° 40 a Acciones transversales a todos los Procesos
40. Posibilidad de  afectación reputacional o económica   por presentar informes de auditoria no ajustados a la realidad con el fin de favorecer un interés particular.</t>
  </si>
  <si>
    <t>12. PROMOCION Y PROTECCION DE LOS DERECHOS COLECTIVOS
Se transladan los riesgos N° (55,56,57,58 y 59) Acciones Trnnsversales a todos los Procesos
55.  Posibilidad de extralimitarse en el ejercicio  de funciones  o incurrir en  omision de funciones para favorecimiento propio o ajeno
56. posibilidad de ocultar a la ciudadanía la información  con La intencion de obtener beneficio propio o ajeno.
57. posibilidad de ejercer o aceptar Tráfico de influencias, (amiguismo, persona influyenteu otra razon) para obtener un beneficio propio o ajeno.
58. Posibilidad de cobro por realización del trámite, concucion.
59. Posibilidad de Guardar silencio teniendo conocimiento de la comision de  un hecho ilìcito o ilegal para favorecemiento propio o de un tercero</t>
  </si>
  <si>
    <t>12. PROMOCION Y PROTECCION DE LOS DERECHOS COLECTIVOS
Se transladan los riesgos N° (55,56,57,58 y 59) Acciones Trnnsversales a todos los Procesos</t>
  </si>
</sst>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6"/>
      <name val="Arial"/>
      <family val="2"/>
    </font>
    <font>
      <sz val="14"/>
      <name val="Arial"/>
      <family val="2"/>
    </font>
  </fonts>
  <fills count="27">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
      <patternFill patternType="solid">
        <fgColor rgb="FFFF0000"/>
        <bgColor rgb="FF000000"/>
      </patternFill>
    </fill>
    <fill>
      <patternFill patternType="solid">
        <fgColor rgb="FF00B0F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59">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14" fontId="35" fillId="0" borderId="1" xfId="0" applyNumberFormat="1"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5" fillId="0" borderId="1" xfId="0" applyNumberFormat="1" applyFont="1" applyBorder="1" applyAlignment="1">
      <alignment horizontal="center" vertical="center"/>
    </xf>
    <xf numFmtId="0" fontId="55"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1" xfId="0" applyFont="1" applyFill="1" applyBorder="1" applyAlignment="1">
      <alignment horizontal="center" vertical="top" wrapText="1"/>
    </xf>
    <xf numFmtId="0" fontId="2" fillId="2" borderId="1" xfId="0" applyFont="1" applyFill="1" applyBorder="1" applyAlignment="1" applyProtection="1">
      <alignment horizontal="left" vertical="top" wrapText="1"/>
      <protection locked="0"/>
    </xf>
    <xf numFmtId="0" fontId="25" fillId="2" borderId="1" xfId="0" applyFont="1" applyFill="1" applyBorder="1" applyAlignment="1">
      <alignment vertical="top" wrapText="1"/>
    </xf>
    <xf numFmtId="0" fontId="5" fillId="2" borderId="1" xfId="0" applyFont="1" applyFill="1" applyBorder="1" applyAlignment="1">
      <alignment vertical="top" wrapText="1"/>
    </xf>
    <xf numFmtId="0" fontId="2" fillId="3"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hidden="1"/>
    </xf>
    <xf numFmtId="0" fontId="5" fillId="25" borderId="63"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locked="0"/>
    </xf>
    <xf numFmtId="0" fontId="25" fillId="2" borderId="1" xfId="0" applyFont="1" applyFill="1" applyBorder="1" applyAlignment="1">
      <alignment vertical="center" wrapText="1"/>
    </xf>
    <xf numFmtId="0" fontId="5" fillId="2" borderId="66" xfId="0" applyFont="1" applyFill="1" applyBorder="1" applyAlignment="1">
      <alignment horizontal="justify" vertical="top" wrapText="1"/>
    </xf>
    <xf numFmtId="0" fontId="5" fillId="2"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35" fillId="0" borderId="1" xfId="0" applyFont="1" applyBorder="1" applyAlignment="1">
      <alignment horizontal="left" vertical="top" wrapText="1"/>
    </xf>
    <xf numFmtId="0" fontId="2" fillId="12" borderId="25" xfId="0" applyFont="1" applyFill="1" applyBorder="1" applyAlignment="1" applyProtection="1">
      <alignment vertical="top" wrapText="1"/>
      <protection hidden="1"/>
    </xf>
    <xf numFmtId="0" fontId="8"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pplyProtection="1">
      <alignment horizontal="left" vertical="center" wrapText="1"/>
      <protection locked="0"/>
    </xf>
    <xf numFmtId="0" fontId="2" fillId="12" borderId="1" xfId="0" applyFont="1" applyFill="1" applyBorder="1" applyAlignment="1" applyProtection="1">
      <alignment horizontal="center" vertical="center" wrapText="1"/>
      <protection locked="0"/>
    </xf>
    <xf numFmtId="9" fontId="8" fillId="12" borderId="1" xfId="0" applyNumberFormat="1" applyFont="1" applyFill="1" applyBorder="1" applyAlignment="1" applyProtection="1">
      <alignment horizontal="center" vertical="top" wrapText="1"/>
      <protection locked="0"/>
    </xf>
    <xf numFmtId="164" fontId="2" fillId="12" borderId="1" xfId="0" applyNumberFormat="1" applyFont="1" applyFill="1" applyBorder="1" applyAlignment="1" applyProtection="1">
      <alignment horizontal="left" vertical="top" wrapText="1"/>
      <protection locked="0"/>
    </xf>
    <xf numFmtId="0" fontId="8" fillId="12" borderId="0" xfId="0" applyFont="1" applyFill="1" applyAlignment="1">
      <alignment horizontal="left" vertical="top" wrapText="1"/>
    </xf>
    <xf numFmtId="0" fontId="8" fillId="12" borderId="1" xfId="0" applyFont="1" applyFill="1" applyBorder="1" applyAlignment="1" applyProtection="1">
      <alignment horizontal="left" vertical="center" wrapText="1"/>
      <protection locked="0"/>
    </xf>
    <xf numFmtId="0" fontId="8" fillId="12" borderId="1" xfId="0" applyFont="1" applyFill="1" applyBorder="1" applyAlignment="1" applyProtection="1">
      <alignment horizontal="left" vertical="top" wrapText="1"/>
      <protection hidden="1"/>
    </xf>
    <xf numFmtId="0" fontId="5" fillId="12" borderId="1" xfId="0" applyFont="1" applyFill="1" applyBorder="1" applyAlignment="1" applyProtection="1">
      <alignment horizontal="center" vertical="top" wrapText="1"/>
      <protection locked="0"/>
    </xf>
    <xf numFmtId="49" fontId="5" fillId="4" borderId="1" xfId="0" applyNumberFormat="1" applyFont="1" applyFill="1" applyBorder="1" applyAlignment="1">
      <alignment vertical="top" wrapText="1"/>
    </xf>
    <xf numFmtId="0" fontId="25" fillId="4" borderId="1" xfId="0" applyFont="1" applyFill="1" applyBorder="1" applyAlignment="1">
      <alignment vertical="top" wrapText="1"/>
    </xf>
    <xf numFmtId="0" fontId="5" fillId="26" borderId="1" xfId="0" applyFont="1" applyFill="1" applyBorder="1" applyAlignment="1">
      <alignment horizontal="center" vertical="center" wrapText="1"/>
    </xf>
    <xf numFmtId="0" fontId="2" fillId="0" borderId="1" xfId="0" applyFont="1" applyFill="1" applyBorder="1" applyAlignment="1">
      <alignment vertical="top" wrapText="1"/>
    </xf>
    <xf numFmtId="0" fontId="0" fillId="2" borderId="1" xfId="0" applyFont="1" applyFill="1" applyBorder="1" applyAlignment="1">
      <alignment vertical="top" wrapText="1"/>
    </xf>
    <xf numFmtId="0" fontId="2" fillId="12" borderId="1" xfId="0" applyFont="1" applyFill="1" applyBorder="1" applyAlignment="1">
      <alignment vertical="top" wrapText="1"/>
    </xf>
    <xf numFmtId="0" fontId="5" fillId="4" borderId="1" xfId="0" applyFont="1" applyFill="1" applyBorder="1" applyAlignment="1">
      <alignment vertical="top" wrapText="1"/>
    </xf>
    <xf numFmtId="0" fontId="5" fillId="4" borderId="1" xfId="0" applyFont="1" applyFill="1" applyBorder="1" applyAlignment="1">
      <alignment horizontal="left" vertical="top" wrapText="1"/>
    </xf>
    <xf numFmtId="0" fontId="5" fillId="4" borderId="1" xfId="0" applyFont="1" applyFill="1" applyBorder="1" applyAlignment="1">
      <alignment horizontal="center" vertical="center" wrapText="1"/>
    </xf>
    <xf numFmtId="49" fontId="25" fillId="12" borderId="1" xfId="0" applyNumberFormat="1" applyFont="1" applyFill="1" applyBorder="1" applyAlignment="1">
      <alignment horizontal="left" vertical="top" wrapText="1"/>
    </xf>
    <xf numFmtId="0" fontId="25" fillId="2" borderId="1" xfId="0" applyFont="1" applyFill="1" applyBorder="1" applyAlignment="1">
      <alignment horizontal="left" vertical="top" wrapText="1"/>
    </xf>
    <xf numFmtId="0" fontId="2" fillId="4" borderId="1" xfId="0" applyFont="1" applyFill="1" applyBorder="1" applyAlignment="1">
      <alignment horizontal="left" vertical="top" wrapText="1"/>
    </xf>
    <xf numFmtId="0" fontId="5" fillId="25" borderId="0" xfId="0" applyFont="1" applyFill="1" applyBorder="1" applyAlignment="1">
      <alignment horizontal="justify" vertical="top" wrapText="1"/>
    </xf>
    <xf numFmtId="0" fontId="5" fillId="2" borderId="0" xfId="0" applyFont="1" applyFill="1" applyBorder="1" applyAlignment="1">
      <alignment horizontal="justify" vertical="top" wrapText="1"/>
    </xf>
    <xf numFmtId="49" fontId="5" fillId="0" borderId="1" xfId="0" applyNumberFormat="1" applyFont="1" applyFill="1" applyBorder="1" applyAlignment="1">
      <alignment vertical="top" wrapText="1"/>
    </xf>
    <xf numFmtId="0" fontId="54" fillId="0" borderId="70" xfId="0" applyFont="1" applyBorder="1" applyAlignment="1">
      <alignment horizontal="center" wrapText="1"/>
    </xf>
    <xf numFmtId="0" fontId="54" fillId="0" borderId="71" xfId="0" applyFont="1" applyBorder="1" applyAlignment="1">
      <alignment horizontal="center" wrapText="1"/>
    </xf>
    <xf numFmtId="0" fontId="54"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8" xfId="0" applyFont="1" applyFill="1" applyBorder="1" applyAlignment="1">
      <alignment horizontal="left" vertical="center" wrapText="1"/>
    </xf>
    <xf numFmtId="0" fontId="29" fillId="13" borderId="9" xfId="0" applyFont="1" applyFill="1" applyBorder="1" applyAlignment="1">
      <alignment horizontal="left" vertical="center" wrapText="1"/>
    </xf>
    <xf numFmtId="0" fontId="29" fillId="13" borderId="10" xfId="0" applyFont="1" applyFill="1" applyBorder="1" applyAlignment="1">
      <alignment horizontal="left" vertical="center" wrapText="1"/>
    </xf>
    <xf numFmtId="0" fontId="29" fillId="13" borderId="8" xfId="0" applyFont="1" applyFill="1" applyBorder="1" applyAlignment="1">
      <alignment horizontal="left" vertical="center"/>
    </xf>
    <xf numFmtId="0" fontId="29" fillId="13" borderId="9" xfId="0" applyFont="1" applyFill="1" applyBorder="1" applyAlignment="1">
      <alignment horizontal="left" vertical="center"/>
    </xf>
    <xf numFmtId="0" fontId="29" fillId="13" borderId="10"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29" fillId="13" borderId="1" xfId="0" applyFont="1" applyFill="1" applyBorder="1" applyAlignment="1">
      <alignment horizontal="left"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4"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10</xdr:col>
      <xdr:colOff>411480</xdr:colOff>
      <xdr:row>72</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69</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69</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74</xdr:row>
      <xdr:rowOff>0</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74</xdr:row>
      <xdr:rowOff>0</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70</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70</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71</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71</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71</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71</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72</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0</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0</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0</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0</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106</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106</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106</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106</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107</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108</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109</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111</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111</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111</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111</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113</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113</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113</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113</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114</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114</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114</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114</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115</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115</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115</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115</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116</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117</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118</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119</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120</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4</xdr:col>
      <xdr:colOff>752475</xdr:colOff>
      <xdr:row>1</xdr:row>
      <xdr:rowOff>95250</xdr:rowOff>
    </xdr:from>
    <xdr:to>
      <xdr:col>5</xdr:col>
      <xdr:colOff>887324</xdr:colOff>
      <xdr:row>7</xdr:row>
      <xdr:rowOff>106305</xdr:rowOff>
    </xdr:to>
    <xdr:pic>
      <xdr:nvPicPr>
        <xdr:cNvPr id="147" name="14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 xmlns:a14="http://schemas.microsoft.com/office/drawing/2010/main"/>
          </a:ext>
        </a:extLst>
      </xdr:spPr>
    </xdr:pic>
    <xdr:clientData/>
  </xdr:twoCellAnchor>
  <xdr:oneCellAnchor>
    <xdr:from>
      <xdr:col>10</xdr:col>
      <xdr:colOff>411480</xdr:colOff>
      <xdr:row>74</xdr:row>
      <xdr:rowOff>1044</xdr:rowOff>
    </xdr:from>
    <xdr:ext cx="184731" cy="264560"/>
    <xdr:sp macro="" textlink="">
      <xdr:nvSpPr>
        <xdr:cNvPr id="296" name="33 CuadroTexto">
          <a:extLst>
            <a:ext uri="{FF2B5EF4-FFF2-40B4-BE49-F238E27FC236}">
              <a16:creationId xmlns="" xmlns:a16="http://schemas.microsoft.com/office/drawing/2014/main" id="{00000000-0008-0000-0A00-00000A000000}"/>
            </a:ext>
          </a:extLst>
        </xdr:cNvPr>
        <xdr:cNvSpPr txBox="1"/>
      </xdr:nvSpPr>
      <xdr:spPr>
        <a:xfrm>
          <a:off x="12755880" y="5306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74</xdr:row>
      <xdr:rowOff>1044</xdr:rowOff>
    </xdr:from>
    <xdr:ext cx="184731" cy="264560"/>
    <xdr:sp macro="" textlink="">
      <xdr:nvSpPr>
        <xdr:cNvPr id="297" name="1 CuadroTexto">
          <a:extLst>
            <a:ext uri="{FF2B5EF4-FFF2-40B4-BE49-F238E27FC236}">
              <a16:creationId xmlns="" xmlns:a16="http://schemas.microsoft.com/office/drawing/2014/main" id="{00000000-0008-0000-0A00-00000B000000}"/>
            </a:ext>
          </a:extLst>
        </xdr:cNvPr>
        <xdr:cNvSpPr txBox="1"/>
      </xdr:nvSpPr>
      <xdr:spPr>
        <a:xfrm>
          <a:off x="12755880" y="5306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0</xdr:rowOff>
    </xdr:from>
    <xdr:ext cx="184731" cy="264560"/>
    <xdr:sp macro="" textlink="">
      <xdr:nvSpPr>
        <xdr:cNvPr id="298" name="33 CuadroTexto">
          <a:extLst>
            <a:ext uri="{FF2B5EF4-FFF2-40B4-BE49-F238E27FC236}">
              <a16:creationId xmlns="" xmlns:a16="http://schemas.microsoft.com/office/drawing/2014/main" id="{00000000-0008-0000-0A00-00000A000000}"/>
            </a:ext>
          </a:extLst>
        </xdr:cNvPr>
        <xdr:cNvSpPr txBox="1"/>
      </xdr:nvSpPr>
      <xdr:spPr>
        <a:xfrm>
          <a:off x="12755880" y="711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0</xdr:rowOff>
    </xdr:from>
    <xdr:ext cx="184731" cy="264560"/>
    <xdr:sp macro="" textlink="">
      <xdr:nvSpPr>
        <xdr:cNvPr id="299" name="1 CuadroTexto">
          <a:extLst>
            <a:ext uri="{FF2B5EF4-FFF2-40B4-BE49-F238E27FC236}">
              <a16:creationId xmlns="" xmlns:a16="http://schemas.microsoft.com/office/drawing/2014/main" id="{00000000-0008-0000-0A00-00000B000000}"/>
            </a:ext>
          </a:extLst>
        </xdr:cNvPr>
        <xdr:cNvSpPr txBox="1"/>
      </xdr:nvSpPr>
      <xdr:spPr>
        <a:xfrm>
          <a:off x="12755880" y="711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1044</xdr:rowOff>
    </xdr:from>
    <xdr:ext cx="184731" cy="264560"/>
    <xdr:sp macro="" textlink="">
      <xdr:nvSpPr>
        <xdr:cNvPr id="300" name="33 CuadroTexto">
          <a:extLst>
            <a:ext uri="{FF2B5EF4-FFF2-40B4-BE49-F238E27FC236}">
              <a16:creationId xmlns="" xmlns:a16="http://schemas.microsoft.com/office/drawing/2014/main" id="{00000000-0008-0000-0A00-00000A000000}"/>
            </a:ext>
          </a:extLst>
        </xdr:cNvPr>
        <xdr:cNvSpPr txBox="1"/>
      </xdr:nvSpPr>
      <xdr:spPr>
        <a:xfrm>
          <a:off x="12755880" y="711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1044</xdr:rowOff>
    </xdr:from>
    <xdr:ext cx="184731" cy="264560"/>
    <xdr:sp macro="" textlink="">
      <xdr:nvSpPr>
        <xdr:cNvPr id="301" name="1 CuadroTexto">
          <a:extLst>
            <a:ext uri="{FF2B5EF4-FFF2-40B4-BE49-F238E27FC236}">
              <a16:creationId xmlns="" xmlns:a16="http://schemas.microsoft.com/office/drawing/2014/main" id="{00000000-0008-0000-0A00-00000B000000}"/>
            </a:ext>
          </a:extLst>
        </xdr:cNvPr>
        <xdr:cNvSpPr txBox="1"/>
      </xdr:nvSpPr>
      <xdr:spPr>
        <a:xfrm>
          <a:off x="12755880" y="711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76</xdr:row>
      <xdr:rowOff>1044</xdr:rowOff>
    </xdr:from>
    <xdr:ext cx="184731" cy="264560"/>
    <xdr:sp macro="" textlink="">
      <xdr:nvSpPr>
        <xdr:cNvPr id="302" name="33 CuadroTexto">
          <a:extLst>
            <a:ext uri="{FF2B5EF4-FFF2-40B4-BE49-F238E27FC236}">
              <a16:creationId xmlns="" xmlns:a16="http://schemas.microsoft.com/office/drawing/2014/main" id="{00000000-0008-0000-0A00-00000A000000}"/>
            </a:ext>
          </a:extLst>
        </xdr:cNvPr>
        <xdr:cNvSpPr txBox="1"/>
      </xdr:nvSpPr>
      <xdr:spPr>
        <a:xfrm>
          <a:off x="12755880" y="103737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76</xdr:row>
      <xdr:rowOff>1044</xdr:rowOff>
    </xdr:from>
    <xdr:ext cx="184731" cy="264560"/>
    <xdr:sp macro="" textlink="">
      <xdr:nvSpPr>
        <xdr:cNvPr id="303" name="1 CuadroTexto">
          <a:extLst>
            <a:ext uri="{FF2B5EF4-FFF2-40B4-BE49-F238E27FC236}">
              <a16:creationId xmlns="" xmlns:a16="http://schemas.microsoft.com/office/drawing/2014/main" id="{00000000-0008-0000-0A00-00000B000000}"/>
            </a:ext>
          </a:extLst>
        </xdr:cNvPr>
        <xdr:cNvSpPr txBox="1"/>
      </xdr:nvSpPr>
      <xdr:spPr>
        <a:xfrm>
          <a:off x="12755880" y="103737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0</xdr:rowOff>
    </xdr:from>
    <xdr:ext cx="184731" cy="264560"/>
    <xdr:sp macro="" textlink="">
      <xdr:nvSpPr>
        <xdr:cNvPr id="304" name="33 CuadroTexto">
          <a:extLst>
            <a:ext uri="{FF2B5EF4-FFF2-40B4-BE49-F238E27FC236}">
              <a16:creationId xmlns="" xmlns:a16="http://schemas.microsoft.com/office/drawing/2014/main" id="{00000000-0008-0000-0A00-00000A000000}"/>
            </a:ext>
          </a:extLst>
        </xdr:cNvPr>
        <xdr:cNvSpPr txBox="1"/>
      </xdr:nvSpPr>
      <xdr:spPr>
        <a:xfrm>
          <a:off x="12755880"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0</xdr:rowOff>
    </xdr:from>
    <xdr:ext cx="184731" cy="264560"/>
    <xdr:sp macro="" textlink="">
      <xdr:nvSpPr>
        <xdr:cNvPr id="305" name="1 CuadroTexto">
          <a:extLst>
            <a:ext uri="{FF2B5EF4-FFF2-40B4-BE49-F238E27FC236}">
              <a16:creationId xmlns="" xmlns:a16="http://schemas.microsoft.com/office/drawing/2014/main" id="{00000000-0008-0000-0A00-00000B000000}"/>
            </a:ext>
          </a:extLst>
        </xdr:cNvPr>
        <xdr:cNvSpPr txBox="1"/>
      </xdr:nvSpPr>
      <xdr:spPr>
        <a:xfrm>
          <a:off x="12755880"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1044</xdr:rowOff>
    </xdr:from>
    <xdr:ext cx="184731" cy="264560"/>
    <xdr:sp macro="" textlink="">
      <xdr:nvSpPr>
        <xdr:cNvPr id="306" name="33 CuadroTexto">
          <a:extLst>
            <a:ext uri="{FF2B5EF4-FFF2-40B4-BE49-F238E27FC236}">
              <a16:creationId xmlns="" xmlns:a16="http://schemas.microsoft.com/office/drawing/2014/main" id="{00000000-0008-0000-0A00-00000A000000}"/>
            </a:ext>
          </a:extLst>
        </xdr:cNvPr>
        <xdr:cNvSpPr txBox="1"/>
      </xdr:nvSpPr>
      <xdr:spPr>
        <a:xfrm>
          <a:off x="12755880" y="12545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1044</xdr:rowOff>
    </xdr:from>
    <xdr:ext cx="184731" cy="264560"/>
    <xdr:sp macro="" textlink="">
      <xdr:nvSpPr>
        <xdr:cNvPr id="307" name="1 CuadroTexto">
          <a:extLst>
            <a:ext uri="{FF2B5EF4-FFF2-40B4-BE49-F238E27FC236}">
              <a16:creationId xmlns="" xmlns:a16="http://schemas.microsoft.com/office/drawing/2014/main" id="{00000000-0008-0000-0A00-00000B000000}"/>
            </a:ext>
          </a:extLst>
        </xdr:cNvPr>
        <xdr:cNvSpPr txBox="1"/>
      </xdr:nvSpPr>
      <xdr:spPr>
        <a:xfrm>
          <a:off x="12755880" y="12545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0</xdr:rowOff>
    </xdr:from>
    <xdr:ext cx="184731" cy="264560"/>
    <xdr:sp macro="" textlink="">
      <xdr:nvSpPr>
        <xdr:cNvPr id="308" name="33 CuadroTexto">
          <a:extLst>
            <a:ext uri="{FF2B5EF4-FFF2-40B4-BE49-F238E27FC236}">
              <a16:creationId xmlns="" xmlns:a16="http://schemas.microsoft.com/office/drawing/2014/main" id="{00000000-0008-0000-0A00-00000A000000}"/>
            </a:ext>
          </a:extLst>
        </xdr:cNvPr>
        <xdr:cNvSpPr txBox="1"/>
      </xdr:nvSpPr>
      <xdr:spPr>
        <a:xfrm>
          <a:off x="12755880" y="711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0</xdr:rowOff>
    </xdr:from>
    <xdr:ext cx="184731" cy="264560"/>
    <xdr:sp macro="" textlink="">
      <xdr:nvSpPr>
        <xdr:cNvPr id="309" name="1 CuadroTexto">
          <a:extLst>
            <a:ext uri="{FF2B5EF4-FFF2-40B4-BE49-F238E27FC236}">
              <a16:creationId xmlns="" xmlns:a16="http://schemas.microsoft.com/office/drawing/2014/main" id="{00000000-0008-0000-0A00-00000B000000}"/>
            </a:ext>
          </a:extLst>
        </xdr:cNvPr>
        <xdr:cNvSpPr txBox="1"/>
      </xdr:nvSpPr>
      <xdr:spPr>
        <a:xfrm>
          <a:off x="12755880" y="711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1044</xdr:rowOff>
    </xdr:from>
    <xdr:ext cx="184731" cy="264560"/>
    <xdr:sp macro="" textlink="">
      <xdr:nvSpPr>
        <xdr:cNvPr id="310" name="33 CuadroTexto">
          <a:extLst>
            <a:ext uri="{FF2B5EF4-FFF2-40B4-BE49-F238E27FC236}">
              <a16:creationId xmlns="" xmlns:a16="http://schemas.microsoft.com/office/drawing/2014/main" id="{00000000-0008-0000-0A00-00000A000000}"/>
            </a:ext>
          </a:extLst>
        </xdr:cNvPr>
        <xdr:cNvSpPr txBox="1"/>
      </xdr:nvSpPr>
      <xdr:spPr>
        <a:xfrm>
          <a:off x="12755880" y="711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75</xdr:row>
      <xdr:rowOff>1044</xdr:rowOff>
    </xdr:from>
    <xdr:ext cx="184731" cy="264560"/>
    <xdr:sp macro="" textlink="">
      <xdr:nvSpPr>
        <xdr:cNvPr id="311" name="1 CuadroTexto">
          <a:extLst>
            <a:ext uri="{FF2B5EF4-FFF2-40B4-BE49-F238E27FC236}">
              <a16:creationId xmlns="" xmlns:a16="http://schemas.microsoft.com/office/drawing/2014/main" id="{00000000-0008-0000-0A00-00000B000000}"/>
            </a:ext>
          </a:extLst>
        </xdr:cNvPr>
        <xdr:cNvSpPr txBox="1"/>
      </xdr:nvSpPr>
      <xdr:spPr>
        <a:xfrm>
          <a:off x="12755880" y="711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76</xdr:row>
      <xdr:rowOff>1044</xdr:rowOff>
    </xdr:from>
    <xdr:ext cx="184731" cy="264560"/>
    <xdr:sp macro="" textlink="">
      <xdr:nvSpPr>
        <xdr:cNvPr id="312" name="33 CuadroTexto">
          <a:extLst>
            <a:ext uri="{FF2B5EF4-FFF2-40B4-BE49-F238E27FC236}">
              <a16:creationId xmlns="" xmlns:a16="http://schemas.microsoft.com/office/drawing/2014/main" id="{00000000-0008-0000-0A00-00000A000000}"/>
            </a:ext>
          </a:extLst>
        </xdr:cNvPr>
        <xdr:cNvSpPr txBox="1"/>
      </xdr:nvSpPr>
      <xdr:spPr>
        <a:xfrm>
          <a:off x="12755880" y="103737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76</xdr:row>
      <xdr:rowOff>1044</xdr:rowOff>
    </xdr:from>
    <xdr:ext cx="184731" cy="264560"/>
    <xdr:sp macro="" textlink="">
      <xdr:nvSpPr>
        <xdr:cNvPr id="313" name="1 CuadroTexto">
          <a:extLst>
            <a:ext uri="{FF2B5EF4-FFF2-40B4-BE49-F238E27FC236}">
              <a16:creationId xmlns="" xmlns:a16="http://schemas.microsoft.com/office/drawing/2014/main" id="{00000000-0008-0000-0A00-00000B000000}"/>
            </a:ext>
          </a:extLst>
        </xdr:cNvPr>
        <xdr:cNvSpPr txBox="1"/>
      </xdr:nvSpPr>
      <xdr:spPr>
        <a:xfrm>
          <a:off x="12755880" y="103737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0</xdr:rowOff>
    </xdr:from>
    <xdr:ext cx="184731" cy="264560"/>
    <xdr:sp macro="" textlink="">
      <xdr:nvSpPr>
        <xdr:cNvPr id="314" name="33 CuadroTexto">
          <a:extLst>
            <a:ext uri="{FF2B5EF4-FFF2-40B4-BE49-F238E27FC236}">
              <a16:creationId xmlns="" xmlns:a16="http://schemas.microsoft.com/office/drawing/2014/main" id="{00000000-0008-0000-0A00-00000A000000}"/>
            </a:ext>
          </a:extLst>
        </xdr:cNvPr>
        <xdr:cNvSpPr txBox="1"/>
      </xdr:nvSpPr>
      <xdr:spPr>
        <a:xfrm>
          <a:off x="12755880"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0</xdr:rowOff>
    </xdr:from>
    <xdr:ext cx="184731" cy="264560"/>
    <xdr:sp macro="" textlink="">
      <xdr:nvSpPr>
        <xdr:cNvPr id="315" name="1 CuadroTexto">
          <a:extLst>
            <a:ext uri="{FF2B5EF4-FFF2-40B4-BE49-F238E27FC236}">
              <a16:creationId xmlns="" xmlns:a16="http://schemas.microsoft.com/office/drawing/2014/main" id="{00000000-0008-0000-0A00-00000B000000}"/>
            </a:ext>
          </a:extLst>
        </xdr:cNvPr>
        <xdr:cNvSpPr txBox="1"/>
      </xdr:nvSpPr>
      <xdr:spPr>
        <a:xfrm>
          <a:off x="12755880"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1044</xdr:rowOff>
    </xdr:from>
    <xdr:ext cx="184731" cy="264560"/>
    <xdr:sp macro="" textlink="">
      <xdr:nvSpPr>
        <xdr:cNvPr id="316" name="33 CuadroTexto">
          <a:extLst>
            <a:ext uri="{FF2B5EF4-FFF2-40B4-BE49-F238E27FC236}">
              <a16:creationId xmlns="" xmlns:a16="http://schemas.microsoft.com/office/drawing/2014/main" id="{00000000-0008-0000-0A00-00000A000000}"/>
            </a:ext>
          </a:extLst>
        </xdr:cNvPr>
        <xdr:cNvSpPr txBox="1"/>
      </xdr:nvSpPr>
      <xdr:spPr>
        <a:xfrm>
          <a:off x="12755880" y="12545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77</xdr:row>
      <xdr:rowOff>1044</xdr:rowOff>
    </xdr:from>
    <xdr:ext cx="184731" cy="264560"/>
    <xdr:sp macro="" textlink="">
      <xdr:nvSpPr>
        <xdr:cNvPr id="317" name="1 CuadroTexto">
          <a:extLst>
            <a:ext uri="{FF2B5EF4-FFF2-40B4-BE49-F238E27FC236}">
              <a16:creationId xmlns="" xmlns:a16="http://schemas.microsoft.com/office/drawing/2014/main" id="{00000000-0008-0000-0A00-00000B000000}"/>
            </a:ext>
          </a:extLst>
        </xdr:cNvPr>
        <xdr:cNvSpPr txBox="1"/>
      </xdr:nvSpPr>
      <xdr:spPr>
        <a:xfrm>
          <a:off x="12755880" y="12545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78</xdr:row>
      <xdr:rowOff>1044</xdr:rowOff>
    </xdr:from>
    <xdr:ext cx="184731" cy="264560"/>
    <xdr:sp macro="" textlink="">
      <xdr:nvSpPr>
        <xdr:cNvPr id="318" name="33 CuadroTexto">
          <a:extLst>
            <a:ext uri="{FF2B5EF4-FFF2-40B4-BE49-F238E27FC236}">
              <a16:creationId xmlns="" xmlns:a16="http://schemas.microsoft.com/office/drawing/2014/main" id="{00000000-0008-0000-0A00-00000A000000}"/>
            </a:ext>
          </a:extLst>
        </xdr:cNvPr>
        <xdr:cNvSpPr txBox="1"/>
      </xdr:nvSpPr>
      <xdr:spPr>
        <a:xfrm>
          <a:off x="12755880" y="15622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78</xdr:row>
      <xdr:rowOff>1044</xdr:rowOff>
    </xdr:from>
    <xdr:ext cx="184731" cy="264560"/>
    <xdr:sp macro="" textlink="">
      <xdr:nvSpPr>
        <xdr:cNvPr id="319" name="1 CuadroTexto">
          <a:extLst>
            <a:ext uri="{FF2B5EF4-FFF2-40B4-BE49-F238E27FC236}">
              <a16:creationId xmlns="" xmlns:a16="http://schemas.microsoft.com/office/drawing/2014/main" id="{00000000-0008-0000-0A00-00000B000000}"/>
            </a:ext>
          </a:extLst>
        </xdr:cNvPr>
        <xdr:cNvSpPr txBox="1"/>
      </xdr:nvSpPr>
      <xdr:spPr>
        <a:xfrm>
          <a:off x="12755880" y="15622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78</xdr:row>
      <xdr:rowOff>1044</xdr:rowOff>
    </xdr:from>
    <xdr:ext cx="184731" cy="264560"/>
    <xdr:sp macro="" textlink="">
      <xdr:nvSpPr>
        <xdr:cNvPr id="320" name="33 CuadroTexto">
          <a:extLst>
            <a:ext uri="{FF2B5EF4-FFF2-40B4-BE49-F238E27FC236}">
              <a16:creationId xmlns="" xmlns:a16="http://schemas.microsoft.com/office/drawing/2014/main" id="{00000000-0008-0000-0A00-00000A000000}"/>
            </a:ext>
          </a:extLst>
        </xdr:cNvPr>
        <xdr:cNvSpPr txBox="1"/>
      </xdr:nvSpPr>
      <xdr:spPr>
        <a:xfrm>
          <a:off x="12755880" y="15622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78</xdr:row>
      <xdr:rowOff>1044</xdr:rowOff>
    </xdr:from>
    <xdr:ext cx="184731" cy="264560"/>
    <xdr:sp macro="" textlink="">
      <xdr:nvSpPr>
        <xdr:cNvPr id="321" name="1 CuadroTexto">
          <a:extLst>
            <a:ext uri="{FF2B5EF4-FFF2-40B4-BE49-F238E27FC236}">
              <a16:creationId xmlns="" xmlns:a16="http://schemas.microsoft.com/office/drawing/2014/main" id="{00000000-0008-0000-0A00-00000B000000}"/>
            </a:ext>
          </a:extLst>
        </xdr:cNvPr>
        <xdr:cNvSpPr txBox="1"/>
      </xdr:nvSpPr>
      <xdr:spPr>
        <a:xfrm>
          <a:off x="12755880" y="15622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97</xdr:row>
      <xdr:rowOff>0</xdr:rowOff>
    </xdr:from>
    <xdr:ext cx="184731" cy="264560"/>
    <xdr:sp macro="" textlink="">
      <xdr:nvSpPr>
        <xdr:cNvPr id="322" name="33 CuadroTexto">
          <a:extLst>
            <a:ext uri="{FF2B5EF4-FFF2-40B4-BE49-F238E27FC236}">
              <a16:creationId xmlns="" xmlns:a16="http://schemas.microsoft.com/office/drawing/2014/main" id="{00000000-0008-0000-0A00-00000A000000}"/>
            </a:ext>
          </a:extLst>
        </xdr:cNvPr>
        <xdr:cNvSpPr txBox="1"/>
      </xdr:nvSpPr>
      <xdr:spPr>
        <a:xfrm>
          <a:off x="12755880" y="7343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97</xdr:row>
      <xdr:rowOff>0</xdr:rowOff>
    </xdr:from>
    <xdr:ext cx="184731" cy="264560"/>
    <xdr:sp macro="" textlink="">
      <xdr:nvSpPr>
        <xdr:cNvPr id="323" name="1 CuadroTexto">
          <a:extLst>
            <a:ext uri="{FF2B5EF4-FFF2-40B4-BE49-F238E27FC236}">
              <a16:creationId xmlns="" xmlns:a16="http://schemas.microsoft.com/office/drawing/2014/main" id="{00000000-0008-0000-0A00-00000B000000}"/>
            </a:ext>
          </a:extLst>
        </xdr:cNvPr>
        <xdr:cNvSpPr txBox="1"/>
      </xdr:nvSpPr>
      <xdr:spPr>
        <a:xfrm>
          <a:off x="12755880" y="7343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97</xdr:row>
      <xdr:rowOff>1044</xdr:rowOff>
    </xdr:from>
    <xdr:ext cx="184731" cy="264560"/>
    <xdr:sp macro="" textlink="">
      <xdr:nvSpPr>
        <xdr:cNvPr id="324" name="33 CuadroTexto">
          <a:extLst>
            <a:ext uri="{FF2B5EF4-FFF2-40B4-BE49-F238E27FC236}">
              <a16:creationId xmlns="" xmlns:a16="http://schemas.microsoft.com/office/drawing/2014/main" id="{00000000-0008-0000-0A00-00000A000000}"/>
            </a:ext>
          </a:extLst>
        </xdr:cNvPr>
        <xdr:cNvSpPr txBox="1"/>
      </xdr:nvSpPr>
      <xdr:spPr>
        <a:xfrm>
          <a:off x="12755880" y="734387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97</xdr:row>
      <xdr:rowOff>1044</xdr:rowOff>
    </xdr:from>
    <xdr:ext cx="184731" cy="264560"/>
    <xdr:sp macro="" textlink="">
      <xdr:nvSpPr>
        <xdr:cNvPr id="325" name="1 CuadroTexto">
          <a:extLst>
            <a:ext uri="{FF2B5EF4-FFF2-40B4-BE49-F238E27FC236}">
              <a16:creationId xmlns="" xmlns:a16="http://schemas.microsoft.com/office/drawing/2014/main" id="{00000000-0008-0000-0A00-00000B000000}"/>
            </a:ext>
          </a:extLst>
        </xdr:cNvPr>
        <xdr:cNvSpPr txBox="1"/>
      </xdr:nvSpPr>
      <xdr:spPr>
        <a:xfrm>
          <a:off x="12755880" y="734387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1044</xdr:rowOff>
    </xdr:from>
    <xdr:ext cx="184731" cy="264560"/>
    <xdr:sp macro="" textlink="">
      <xdr:nvSpPr>
        <xdr:cNvPr id="326" name="33 CuadroTexto">
          <a:extLst>
            <a:ext uri="{FF2B5EF4-FFF2-40B4-BE49-F238E27FC236}">
              <a16:creationId xmlns="" xmlns:a16="http://schemas.microsoft.com/office/drawing/2014/main" id="{00000000-0008-0000-0A00-00000A000000}"/>
            </a:ext>
          </a:extLst>
        </xdr:cNvPr>
        <xdr:cNvSpPr txBox="1"/>
      </xdr:nvSpPr>
      <xdr:spPr>
        <a:xfrm>
          <a:off x="12755880" y="75791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1044</xdr:rowOff>
    </xdr:from>
    <xdr:ext cx="184731" cy="264560"/>
    <xdr:sp macro="" textlink="">
      <xdr:nvSpPr>
        <xdr:cNvPr id="327" name="1 CuadroTexto">
          <a:extLst>
            <a:ext uri="{FF2B5EF4-FFF2-40B4-BE49-F238E27FC236}">
              <a16:creationId xmlns="" xmlns:a16="http://schemas.microsoft.com/office/drawing/2014/main" id="{00000000-0008-0000-0A00-00000B000000}"/>
            </a:ext>
          </a:extLst>
        </xdr:cNvPr>
        <xdr:cNvSpPr txBox="1"/>
      </xdr:nvSpPr>
      <xdr:spPr>
        <a:xfrm>
          <a:off x="12755880" y="75791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1044</xdr:rowOff>
    </xdr:from>
    <xdr:ext cx="184731" cy="264560"/>
    <xdr:sp macro="" textlink="">
      <xdr:nvSpPr>
        <xdr:cNvPr id="328" name="33 CuadroTexto">
          <a:extLst>
            <a:ext uri="{FF2B5EF4-FFF2-40B4-BE49-F238E27FC236}">
              <a16:creationId xmlns="" xmlns:a16="http://schemas.microsoft.com/office/drawing/2014/main" id="{00000000-0008-0000-0A00-00000A000000}"/>
            </a:ext>
          </a:extLst>
        </xdr:cNvPr>
        <xdr:cNvSpPr txBox="1"/>
      </xdr:nvSpPr>
      <xdr:spPr>
        <a:xfrm>
          <a:off x="12755880" y="75791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98</xdr:row>
      <xdr:rowOff>1044</xdr:rowOff>
    </xdr:from>
    <xdr:ext cx="184731" cy="264560"/>
    <xdr:sp macro="" textlink="">
      <xdr:nvSpPr>
        <xdr:cNvPr id="329" name="1 CuadroTexto">
          <a:extLst>
            <a:ext uri="{FF2B5EF4-FFF2-40B4-BE49-F238E27FC236}">
              <a16:creationId xmlns="" xmlns:a16="http://schemas.microsoft.com/office/drawing/2014/main" id="{00000000-0008-0000-0A00-00000B000000}"/>
            </a:ext>
          </a:extLst>
        </xdr:cNvPr>
        <xdr:cNvSpPr txBox="1"/>
      </xdr:nvSpPr>
      <xdr:spPr>
        <a:xfrm>
          <a:off x="12755880" y="75791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30" name="33 CuadroTexto">
          <a:extLst>
            <a:ext uri="{FF2B5EF4-FFF2-40B4-BE49-F238E27FC236}">
              <a16:creationId xmlns="" xmlns:a16="http://schemas.microsoft.com/office/drawing/2014/main" id="{00000000-0008-0000-0A00-00000A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31" name="1 CuadroTexto">
          <a:extLst>
            <a:ext uri="{FF2B5EF4-FFF2-40B4-BE49-F238E27FC236}">
              <a16:creationId xmlns="" xmlns:a16="http://schemas.microsoft.com/office/drawing/2014/main" id="{00000000-0008-0000-0A00-00000B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78" name="33 CuadroTexto">
          <a:extLst>
            <a:ext uri="{FF2B5EF4-FFF2-40B4-BE49-F238E27FC236}">
              <a16:creationId xmlns="" xmlns:a16="http://schemas.microsoft.com/office/drawing/2014/main" id="{00000000-0008-0000-0A00-00000A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79" name="1 CuadroTexto">
          <a:extLst>
            <a:ext uri="{FF2B5EF4-FFF2-40B4-BE49-F238E27FC236}">
              <a16:creationId xmlns="" xmlns:a16="http://schemas.microsoft.com/office/drawing/2014/main" id="{00000000-0008-0000-0A00-00000B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80" name="33 CuadroTexto">
          <a:extLst>
            <a:ext uri="{FF2B5EF4-FFF2-40B4-BE49-F238E27FC236}">
              <a16:creationId xmlns="" xmlns:a16="http://schemas.microsoft.com/office/drawing/2014/main" id="{00000000-0008-0000-0A00-00000A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81" name="1 CuadroTexto">
          <a:extLst>
            <a:ext uri="{FF2B5EF4-FFF2-40B4-BE49-F238E27FC236}">
              <a16:creationId xmlns="" xmlns:a16="http://schemas.microsoft.com/office/drawing/2014/main" id="{00000000-0008-0000-0A00-00000B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82" name="33 CuadroTexto">
          <a:extLst>
            <a:ext uri="{FF2B5EF4-FFF2-40B4-BE49-F238E27FC236}">
              <a16:creationId xmlns="" xmlns:a16="http://schemas.microsoft.com/office/drawing/2014/main" id="{00000000-0008-0000-0A00-00000A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99</xdr:row>
      <xdr:rowOff>1044</xdr:rowOff>
    </xdr:from>
    <xdr:ext cx="184731" cy="264560"/>
    <xdr:sp macro="" textlink="">
      <xdr:nvSpPr>
        <xdr:cNvPr id="383" name="1 CuadroTexto">
          <a:extLst>
            <a:ext uri="{FF2B5EF4-FFF2-40B4-BE49-F238E27FC236}">
              <a16:creationId xmlns="" xmlns:a16="http://schemas.microsoft.com/office/drawing/2014/main" id="{00000000-0008-0000-0A00-00000B000000}"/>
            </a:ext>
          </a:extLst>
        </xdr:cNvPr>
        <xdr:cNvSpPr txBox="1"/>
      </xdr:nvSpPr>
      <xdr:spPr>
        <a:xfrm>
          <a:off x="12755880" y="77420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84" name="33 CuadroTexto">
          <a:extLst>
            <a:ext uri="{FF2B5EF4-FFF2-40B4-BE49-F238E27FC236}">
              <a16:creationId xmlns="" xmlns:a16="http://schemas.microsoft.com/office/drawing/2014/main" id="{00000000-0008-0000-0A00-00000A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85" name="1 CuadroTexto">
          <a:extLst>
            <a:ext uri="{FF2B5EF4-FFF2-40B4-BE49-F238E27FC236}">
              <a16:creationId xmlns="" xmlns:a16="http://schemas.microsoft.com/office/drawing/2014/main" id="{00000000-0008-0000-0A00-00000B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86" name="33 CuadroTexto">
          <a:extLst>
            <a:ext uri="{FF2B5EF4-FFF2-40B4-BE49-F238E27FC236}">
              <a16:creationId xmlns="" xmlns:a16="http://schemas.microsoft.com/office/drawing/2014/main" id="{00000000-0008-0000-0A00-00000A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87" name="1 CuadroTexto">
          <a:extLst>
            <a:ext uri="{FF2B5EF4-FFF2-40B4-BE49-F238E27FC236}">
              <a16:creationId xmlns="" xmlns:a16="http://schemas.microsoft.com/office/drawing/2014/main" id="{00000000-0008-0000-0A00-00000B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88" name="33 CuadroTexto">
          <a:extLst>
            <a:ext uri="{FF2B5EF4-FFF2-40B4-BE49-F238E27FC236}">
              <a16:creationId xmlns="" xmlns:a16="http://schemas.microsoft.com/office/drawing/2014/main" id="{00000000-0008-0000-0A00-00000A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89" name="1 CuadroTexto">
          <a:extLst>
            <a:ext uri="{FF2B5EF4-FFF2-40B4-BE49-F238E27FC236}">
              <a16:creationId xmlns="" xmlns:a16="http://schemas.microsoft.com/office/drawing/2014/main" id="{00000000-0008-0000-0A00-00000B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90" name="33 CuadroTexto">
          <a:extLst>
            <a:ext uri="{FF2B5EF4-FFF2-40B4-BE49-F238E27FC236}">
              <a16:creationId xmlns="" xmlns:a16="http://schemas.microsoft.com/office/drawing/2014/main" id="{00000000-0008-0000-0A00-00000A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100</xdr:row>
      <xdr:rowOff>1044</xdr:rowOff>
    </xdr:from>
    <xdr:ext cx="184731" cy="264560"/>
    <xdr:sp macro="" textlink="">
      <xdr:nvSpPr>
        <xdr:cNvPr id="391" name="1 CuadroTexto">
          <a:extLst>
            <a:ext uri="{FF2B5EF4-FFF2-40B4-BE49-F238E27FC236}">
              <a16:creationId xmlns="" xmlns:a16="http://schemas.microsoft.com/office/drawing/2014/main" id="{00000000-0008-0000-0A00-00000B000000}"/>
            </a:ext>
          </a:extLst>
        </xdr:cNvPr>
        <xdr:cNvSpPr txBox="1"/>
      </xdr:nvSpPr>
      <xdr:spPr>
        <a:xfrm>
          <a:off x="12755880" y="82116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2" name="33 CuadroTexto">
          <a:extLst>
            <a:ext uri="{FF2B5EF4-FFF2-40B4-BE49-F238E27FC236}">
              <a16:creationId xmlns="" xmlns:a16="http://schemas.microsoft.com/office/drawing/2014/main" id="{00000000-0008-0000-0A00-00000A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3" name="1 CuadroTexto">
          <a:extLst>
            <a:ext uri="{FF2B5EF4-FFF2-40B4-BE49-F238E27FC236}">
              <a16:creationId xmlns="" xmlns:a16="http://schemas.microsoft.com/office/drawing/2014/main" id="{00000000-0008-0000-0A00-00000B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4" name="33 CuadroTexto">
          <a:extLst>
            <a:ext uri="{FF2B5EF4-FFF2-40B4-BE49-F238E27FC236}">
              <a16:creationId xmlns="" xmlns:a16="http://schemas.microsoft.com/office/drawing/2014/main" id="{00000000-0008-0000-0A00-00000A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5" name="1 CuadroTexto">
          <a:extLst>
            <a:ext uri="{FF2B5EF4-FFF2-40B4-BE49-F238E27FC236}">
              <a16:creationId xmlns="" xmlns:a16="http://schemas.microsoft.com/office/drawing/2014/main" id="{00000000-0008-0000-0A00-00000B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6" name="33 CuadroTexto">
          <a:extLst>
            <a:ext uri="{FF2B5EF4-FFF2-40B4-BE49-F238E27FC236}">
              <a16:creationId xmlns="" xmlns:a16="http://schemas.microsoft.com/office/drawing/2014/main" id="{00000000-0008-0000-0A00-00000A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7" name="1 CuadroTexto">
          <a:extLst>
            <a:ext uri="{FF2B5EF4-FFF2-40B4-BE49-F238E27FC236}">
              <a16:creationId xmlns="" xmlns:a16="http://schemas.microsoft.com/office/drawing/2014/main" id="{00000000-0008-0000-0A00-00000B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8" name="33 CuadroTexto">
          <a:extLst>
            <a:ext uri="{FF2B5EF4-FFF2-40B4-BE49-F238E27FC236}">
              <a16:creationId xmlns="" xmlns:a16="http://schemas.microsoft.com/office/drawing/2014/main" id="{00000000-0008-0000-0A00-00000A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101</xdr:row>
      <xdr:rowOff>1044</xdr:rowOff>
    </xdr:from>
    <xdr:ext cx="184731" cy="264560"/>
    <xdr:sp macro="" textlink="">
      <xdr:nvSpPr>
        <xdr:cNvPr id="399" name="1 CuadroTexto">
          <a:extLst>
            <a:ext uri="{FF2B5EF4-FFF2-40B4-BE49-F238E27FC236}">
              <a16:creationId xmlns="" xmlns:a16="http://schemas.microsoft.com/office/drawing/2014/main" id="{00000000-0008-0000-0A00-00000B000000}"/>
            </a:ext>
          </a:extLst>
        </xdr:cNvPr>
        <xdr:cNvSpPr txBox="1"/>
      </xdr:nvSpPr>
      <xdr:spPr>
        <a:xfrm>
          <a:off x="12755880" y="850116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0" name="33 CuadroTexto">
          <a:extLst>
            <a:ext uri="{FF2B5EF4-FFF2-40B4-BE49-F238E27FC236}">
              <a16:creationId xmlns="" xmlns:a16="http://schemas.microsoft.com/office/drawing/2014/main" id="{00000000-0008-0000-0A00-00000A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1" name="1 CuadroTexto">
          <a:extLst>
            <a:ext uri="{FF2B5EF4-FFF2-40B4-BE49-F238E27FC236}">
              <a16:creationId xmlns="" xmlns:a16="http://schemas.microsoft.com/office/drawing/2014/main" id="{00000000-0008-0000-0A00-00000B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2" name="33 CuadroTexto">
          <a:extLst>
            <a:ext uri="{FF2B5EF4-FFF2-40B4-BE49-F238E27FC236}">
              <a16:creationId xmlns="" xmlns:a16="http://schemas.microsoft.com/office/drawing/2014/main" id="{00000000-0008-0000-0A00-00000A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3" name="1 CuadroTexto">
          <a:extLst>
            <a:ext uri="{FF2B5EF4-FFF2-40B4-BE49-F238E27FC236}">
              <a16:creationId xmlns="" xmlns:a16="http://schemas.microsoft.com/office/drawing/2014/main" id="{00000000-0008-0000-0A00-00000B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4" name="33 CuadroTexto">
          <a:extLst>
            <a:ext uri="{FF2B5EF4-FFF2-40B4-BE49-F238E27FC236}">
              <a16:creationId xmlns="" xmlns:a16="http://schemas.microsoft.com/office/drawing/2014/main" id="{00000000-0008-0000-0A00-00000A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5" name="1 CuadroTexto">
          <a:extLst>
            <a:ext uri="{FF2B5EF4-FFF2-40B4-BE49-F238E27FC236}">
              <a16:creationId xmlns="" xmlns:a16="http://schemas.microsoft.com/office/drawing/2014/main" id="{00000000-0008-0000-0A00-00000B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6" name="33 CuadroTexto">
          <a:extLst>
            <a:ext uri="{FF2B5EF4-FFF2-40B4-BE49-F238E27FC236}">
              <a16:creationId xmlns="" xmlns:a16="http://schemas.microsoft.com/office/drawing/2014/main" id="{00000000-0008-0000-0A00-00000A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102</xdr:row>
      <xdr:rowOff>1044</xdr:rowOff>
    </xdr:from>
    <xdr:ext cx="184731" cy="264560"/>
    <xdr:sp macro="" textlink="">
      <xdr:nvSpPr>
        <xdr:cNvPr id="407" name="1 CuadroTexto">
          <a:extLst>
            <a:ext uri="{FF2B5EF4-FFF2-40B4-BE49-F238E27FC236}">
              <a16:creationId xmlns="" xmlns:a16="http://schemas.microsoft.com/office/drawing/2014/main" id="{00000000-0008-0000-0A00-00000B000000}"/>
            </a:ext>
          </a:extLst>
        </xdr:cNvPr>
        <xdr:cNvSpPr txBox="1"/>
      </xdr:nvSpPr>
      <xdr:spPr>
        <a:xfrm>
          <a:off x="12755880" y="879072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08" name="33 CuadroTexto">
          <a:extLst>
            <a:ext uri="{FF2B5EF4-FFF2-40B4-BE49-F238E27FC236}">
              <a16:creationId xmlns="" xmlns:a16="http://schemas.microsoft.com/office/drawing/2014/main" id="{00000000-0008-0000-0A00-00000A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09" name="1 CuadroTexto">
          <a:extLst>
            <a:ext uri="{FF2B5EF4-FFF2-40B4-BE49-F238E27FC236}">
              <a16:creationId xmlns="" xmlns:a16="http://schemas.microsoft.com/office/drawing/2014/main" id="{00000000-0008-0000-0A00-00000B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10" name="33 CuadroTexto">
          <a:extLst>
            <a:ext uri="{FF2B5EF4-FFF2-40B4-BE49-F238E27FC236}">
              <a16:creationId xmlns="" xmlns:a16="http://schemas.microsoft.com/office/drawing/2014/main" id="{00000000-0008-0000-0A00-00000A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11" name="1 CuadroTexto">
          <a:extLst>
            <a:ext uri="{FF2B5EF4-FFF2-40B4-BE49-F238E27FC236}">
              <a16:creationId xmlns="" xmlns:a16="http://schemas.microsoft.com/office/drawing/2014/main" id="{00000000-0008-0000-0A00-00000B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12" name="33 CuadroTexto">
          <a:extLst>
            <a:ext uri="{FF2B5EF4-FFF2-40B4-BE49-F238E27FC236}">
              <a16:creationId xmlns="" xmlns:a16="http://schemas.microsoft.com/office/drawing/2014/main" id="{00000000-0008-0000-0A00-00000A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13" name="1 CuadroTexto">
          <a:extLst>
            <a:ext uri="{FF2B5EF4-FFF2-40B4-BE49-F238E27FC236}">
              <a16:creationId xmlns="" xmlns:a16="http://schemas.microsoft.com/office/drawing/2014/main" id="{00000000-0008-0000-0A00-00000B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14" name="33 CuadroTexto">
          <a:extLst>
            <a:ext uri="{FF2B5EF4-FFF2-40B4-BE49-F238E27FC236}">
              <a16:creationId xmlns="" xmlns:a16="http://schemas.microsoft.com/office/drawing/2014/main" id="{00000000-0008-0000-0A00-00000A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103</xdr:row>
      <xdr:rowOff>1044</xdr:rowOff>
    </xdr:from>
    <xdr:ext cx="184731" cy="264560"/>
    <xdr:sp macro="" textlink="">
      <xdr:nvSpPr>
        <xdr:cNvPr id="415" name="1 CuadroTexto">
          <a:extLst>
            <a:ext uri="{FF2B5EF4-FFF2-40B4-BE49-F238E27FC236}">
              <a16:creationId xmlns="" xmlns:a16="http://schemas.microsoft.com/office/drawing/2014/main" id="{00000000-0008-0000-0A00-00000B000000}"/>
            </a:ext>
          </a:extLst>
        </xdr:cNvPr>
        <xdr:cNvSpPr txBox="1"/>
      </xdr:nvSpPr>
      <xdr:spPr>
        <a:xfrm>
          <a:off x="12755880" y="908028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xdr:row>
      <xdr:rowOff>1044</xdr:rowOff>
    </xdr:from>
    <xdr:ext cx="184731" cy="264560"/>
    <xdr:sp macro="" textlink="">
      <xdr:nvSpPr>
        <xdr:cNvPr id="22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11</xdr:row>
      <xdr:rowOff>1044</xdr:rowOff>
    </xdr:from>
    <xdr:ext cx="184731" cy="264560"/>
    <xdr:sp macro="" textlink="">
      <xdr:nvSpPr>
        <xdr:cNvPr id="22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22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22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0</xdr:rowOff>
    </xdr:from>
    <xdr:ext cx="184731" cy="264560"/>
    <xdr:sp macro="" textlink="">
      <xdr:nvSpPr>
        <xdr:cNvPr id="22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0</xdr:rowOff>
    </xdr:from>
    <xdr:ext cx="184731" cy="264560"/>
    <xdr:sp macro="" textlink="">
      <xdr:nvSpPr>
        <xdr:cNvPr id="22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22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22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22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23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0</xdr:rowOff>
    </xdr:from>
    <xdr:ext cx="184731" cy="264560"/>
    <xdr:sp macro="" textlink="">
      <xdr:nvSpPr>
        <xdr:cNvPr id="23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0</xdr:rowOff>
    </xdr:from>
    <xdr:ext cx="184731" cy="264560"/>
    <xdr:sp macro="" textlink="">
      <xdr:nvSpPr>
        <xdr:cNvPr id="23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23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23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0</xdr:rowOff>
    </xdr:from>
    <xdr:ext cx="184731" cy="264560"/>
    <xdr:sp macro="" textlink="">
      <xdr:nvSpPr>
        <xdr:cNvPr id="23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0</xdr:rowOff>
    </xdr:from>
    <xdr:ext cx="184731" cy="264560"/>
    <xdr:sp macro="" textlink="">
      <xdr:nvSpPr>
        <xdr:cNvPr id="23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23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23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23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24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0</xdr:rowOff>
    </xdr:from>
    <xdr:ext cx="184731" cy="264560"/>
    <xdr:sp macro="" textlink="">
      <xdr:nvSpPr>
        <xdr:cNvPr id="24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0</xdr:rowOff>
    </xdr:from>
    <xdr:ext cx="184731" cy="264560"/>
    <xdr:sp macro="" textlink="">
      <xdr:nvSpPr>
        <xdr:cNvPr id="24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24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24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40</xdr:row>
      <xdr:rowOff>1044</xdr:rowOff>
    </xdr:from>
    <xdr:ext cx="184731" cy="264560"/>
    <xdr:sp macro="" textlink="">
      <xdr:nvSpPr>
        <xdr:cNvPr id="24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40</xdr:row>
      <xdr:rowOff>1044</xdr:rowOff>
    </xdr:from>
    <xdr:ext cx="184731" cy="264560"/>
    <xdr:sp macro="" textlink="">
      <xdr:nvSpPr>
        <xdr:cNvPr id="24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40</xdr:row>
      <xdr:rowOff>1044</xdr:rowOff>
    </xdr:from>
    <xdr:ext cx="184731" cy="264560"/>
    <xdr:sp macro="" textlink="">
      <xdr:nvSpPr>
        <xdr:cNvPr id="24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40</xdr:row>
      <xdr:rowOff>1044</xdr:rowOff>
    </xdr:from>
    <xdr:ext cx="184731" cy="264560"/>
    <xdr:sp macro="" textlink="">
      <xdr:nvSpPr>
        <xdr:cNvPr id="24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42</xdr:row>
      <xdr:rowOff>1044</xdr:rowOff>
    </xdr:from>
    <xdr:ext cx="184731" cy="264560"/>
    <xdr:sp macro="" textlink="">
      <xdr:nvSpPr>
        <xdr:cNvPr id="24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42</xdr:row>
      <xdr:rowOff>1044</xdr:rowOff>
    </xdr:from>
    <xdr:ext cx="184731" cy="264560"/>
    <xdr:sp macro="" textlink="">
      <xdr:nvSpPr>
        <xdr:cNvPr id="25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42</xdr:row>
      <xdr:rowOff>1044</xdr:rowOff>
    </xdr:from>
    <xdr:ext cx="184731" cy="264560"/>
    <xdr:sp macro="" textlink="">
      <xdr:nvSpPr>
        <xdr:cNvPr id="25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42</xdr:row>
      <xdr:rowOff>1044</xdr:rowOff>
    </xdr:from>
    <xdr:ext cx="184731" cy="264560"/>
    <xdr:sp macro="" textlink="">
      <xdr:nvSpPr>
        <xdr:cNvPr id="25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0</xdr:rowOff>
    </xdr:from>
    <xdr:ext cx="184731" cy="264560"/>
    <xdr:sp macro="" textlink="">
      <xdr:nvSpPr>
        <xdr:cNvPr id="25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0</xdr:rowOff>
    </xdr:from>
    <xdr:ext cx="184731" cy="264560"/>
    <xdr:sp macro="" textlink="">
      <xdr:nvSpPr>
        <xdr:cNvPr id="25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0</xdr:rowOff>
    </xdr:from>
    <xdr:ext cx="184731" cy="264560"/>
    <xdr:sp macro="" textlink="">
      <xdr:nvSpPr>
        <xdr:cNvPr id="25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0</xdr:rowOff>
    </xdr:from>
    <xdr:ext cx="184731" cy="264560"/>
    <xdr:sp macro="" textlink="">
      <xdr:nvSpPr>
        <xdr:cNvPr id="25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1044</xdr:rowOff>
    </xdr:from>
    <xdr:ext cx="184731" cy="264560"/>
    <xdr:sp macro="" textlink="">
      <xdr:nvSpPr>
        <xdr:cNvPr id="25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1044</xdr:rowOff>
    </xdr:from>
    <xdr:ext cx="184731" cy="264560"/>
    <xdr:sp macro="" textlink="">
      <xdr:nvSpPr>
        <xdr:cNvPr id="25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1044</xdr:rowOff>
    </xdr:from>
    <xdr:ext cx="184731" cy="264560"/>
    <xdr:sp macro="" textlink="">
      <xdr:nvSpPr>
        <xdr:cNvPr id="25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43</xdr:row>
      <xdr:rowOff>1044</xdr:rowOff>
    </xdr:from>
    <xdr:ext cx="184731" cy="264560"/>
    <xdr:sp macro="" textlink="">
      <xdr:nvSpPr>
        <xdr:cNvPr id="26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5" name="33 CuadroTexto">
          <a:extLst>
            <a:ext uri="{FF2B5EF4-FFF2-40B4-BE49-F238E27FC236}">
              <a16:creationId xmlns="" xmlns:a16="http://schemas.microsoft.com/office/drawing/2014/main" id="{00000000-0008-0000-0A00-00000A000000}"/>
            </a:ext>
          </a:extLst>
        </xdr:cNvPr>
        <xdr:cNvSpPr txBox="1"/>
      </xdr:nvSpPr>
      <xdr:spPr>
        <a:xfrm>
          <a:off x="11650980" y="12193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6" name="1 CuadroTexto">
          <a:extLst>
            <a:ext uri="{FF2B5EF4-FFF2-40B4-BE49-F238E27FC236}">
              <a16:creationId xmlns="" xmlns:a16="http://schemas.microsoft.com/office/drawing/2014/main" id="{00000000-0008-0000-0A00-00000B000000}"/>
            </a:ext>
          </a:extLst>
        </xdr:cNvPr>
        <xdr:cNvSpPr txBox="1"/>
      </xdr:nvSpPr>
      <xdr:spPr>
        <a:xfrm>
          <a:off x="11650980" y="12193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7" name="33 CuadroTexto">
          <a:extLst>
            <a:ext uri="{FF2B5EF4-FFF2-40B4-BE49-F238E27FC236}">
              <a16:creationId xmlns="" xmlns:a16="http://schemas.microsoft.com/office/drawing/2014/main" id="{00000000-0008-0000-0A00-00000A000000}"/>
            </a:ext>
          </a:extLst>
        </xdr:cNvPr>
        <xdr:cNvSpPr txBox="1"/>
      </xdr:nvSpPr>
      <xdr:spPr>
        <a:xfrm>
          <a:off x="11650980" y="12193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44</xdr:row>
      <xdr:rowOff>0</xdr:rowOff>
    </xdr:from>
    <xdr:ext cx="184731" cy="264560"/>
    <xdr:sp macro="" textlink="">
      <xdr:nvSpPr>
        <xdr:cNvPr id="268" name="1 CuadroTexto">
          <a:extLst>
            <a:ext uri="{FF2B5EF4-FFF2-40B4-BE49-F238E27FC236}">
              <a16:creationId xmlns="" xmlns:a16="http://schemas.microsoft.com/office/drawing/2014/main" id="{00000000-0008-0000-0A00-00000B000000}"/>
            </a:ext>
          </a:extLst>
        </xdr:cNvPr>
        <xdr:cNvSpPr txBox="1"/>
      </xdr:nvSpPr>
      <xdr:spPr>
        <a:xfrm>
          <a:off x="11650980" y="12193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xdr:row>
      <xdr:rowOff>1044</xdr:rowOff>
    </xdr:from>
    <xdr:ext cx="184731" cy="264560"/>
    <xdr:sp macro="" textlink="">
      <xdr:nvSpPr>
        <xdr:cNvPr id="26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12</xdr:row>
      <xdr:rowOff>1044</xdr:rowOff>
    </xdr:from>
    <xdr:ext cx="184731" cy="264560"/>
    <xdr:sp macro="" textlink="">
      <xdr:nvSpPr>
        <xdr:cNvPr id="27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0</xdr:rowOff>
    </xdr:from>
    <xdr:ext cx="184731" cy="264560"/>
    <xdr:sp macro="" textlink="">
      <xdr:nvSpPr>
        <xdr:cNvPr id="27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0</xdr:rowOff>
    </xdr:from>
    <xdr:ext cx="184731" cy="264560"/>
    <xdr:sp macro="" textlink="">
      <xdr:nvSpPr>
        <xdr:cNvPr id="27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1044</xdr:rowOff>
    </xdr:from>
    <xdr:ext cx="184731" cy="264560"/>
    <xdr:sp macro="" textlink="">
      <xdr:nvSpPr>
        <xdr:cNvPr id="27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1044</xdr:rowOff>
    </xdr:from>
    <xdr:ext cx="184731" cy="264560"/>
    <xdr:sp macro="" textlink="">
      <xdr:nvSpPr>
        <xdr:cNvPr id="27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14</xdr:row>
      <xdr:rowOff>1044</xdr:rowOff>
    </xdr:from>
    <xdr:ext cx="184731" cy="264560"/>
    <xdr:sp macro="" textlink="">
      <xdr:nvSpPr>
        <xdr:cNvPr id="27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14</xdr:row>
      <xdr:rowOff>1044</xdr:rowOff>
    </xdr:from>
    <xdr:ext cx="184731" cy="264560"/>
    <xdr:sp macro="" textlink="">
      <xdr:nvSpPr>
        <xdr:cNvPr id="27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0</xdr:rowOff>
    </xdr:from>
    <xdr:ext cx="184731" cy="264560"/>
    <xdr:sp macro="" textlink="">
      <xdr:nvSpPr>
        <xdr:cNvPr id="27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0</xdr:rowOff>
    </xdr:from>
    <xdr:ext cx="184731" cy="264560"/>
    <xdr:sp macro="" textlink="">
      <xdr:nvSpPr>
        <xdr:cNvPr id="27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1044</xdr:rowOff>
    </xdr:from>
    <xdr:ext cx="184731" cy="264560"/>
    <xdr:sp macro="" textlink="">
      <xdr:nvSpPr>
        <xdr:cNvPr id="27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1044</xdr:rowOff>
    </xdr:from>
    <xdr:ext cx="184731" cy="264560"/>
    <xdr:sp macro="" textlink="">
      <xdr:nvSpPr>
        <xdr:cNvPr id="28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0</xdr:rowOff>
    </xdr:from>
    <xdr:ext cx="184731" cy="264560"/>
    <xdr:sp macro="" textlink="">
      <xdr:nvSpPr>
        <xdr:cNvPr id="28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0</xdr:rowOff>
    </xdr:from>
    <xdr:ext cx="184731" cy="264560"/>
    <xdr:sp macro="" textlink="">
      <xdr:nvSpPr>
        <xdr:cNvPr id="28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1044</xdr:rowOff>
    </xdr:from>
    <xdr:ext cx="184731" cy="264560"/>
    <xdr:sp macro="" textlink="">
      <xdr:nvSpPr>
        <xdr:cNvPr id="28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13</xdr:row>
      <xdr:rowOff>1044</xdr:rowOff>
    </xdr:from>
    <xdr:ext cx="184731" cy="264560"/>
    <xdr:sp macro="" textlink="">
      <xdr:nvSpPr>
        <xdr:cNvPr id="28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14</xdr:row>
      <xdr:rowOff>1044</xdr:rowOff>
    </xdr:from>
    <xdr:ext cx="184731" cy="264560"/>
    <xdr:sp macro="" textlink="">
      <xdr:nvSpPr>
        <xdr:cNvPr id="28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14</xdr:row>
      <xdr:rowOff>1044</xdr:rowOff>
    </xdr:from>
    <xdr:ext cx="184731" cy="264560"/>
    <xdr:sp macro="" textlink="">
      <xdr:nvSpPr>
        <xdr:cNvPr id="28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0</xdr:rowOff>
    </xdr:from>
    <xdr:ext cx="184731" cy="264560"/>
    <xdr:sp macro="" textlink="">
      <xdr:nvSpPr>
        <xdr:cNvPr id="28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0</xdr:rowOff>
    </xdr:from>
    <xdr:ext cx="184731" cy="264560"/>
    <xdr:sp macro="" textlink="">
      <xdr:nvSpPr>
        <xdr:cNvPr id="28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1044</xdr:rowOff>
    </xdr:from>
    <xdr:ext cx="184731" cy="264560"/>
    <xdr:sp macro="" textlink="">
      <xdr:nvSpPr>
        <xdr:cNvPr id="28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15</xdr:row>
      <xdr:rowOff>1044</xdr:rowOff>
    </xdr:from>
    <xdr:ext cx="184731" cy="264560"/>
    <xdr:sp macro="" textlink="">
      <xdr:nvSpPr>
        <xdr:cNvPr id="29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16</xdr:row>
      <xdr:rowOff>1044</xdr:rowOff>
    </xdr:from>
    <xdr:ext cx="184731" cy="264560"/>
    <xdr:sp macro="" textlink="">
      <xdr:nvSpPr>
        <xdr:cNvPr id="29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16</xdr:row>
      <xdr:rowOff>1044</xdr:rowOff>
    </xdr:from>
    <xdr:ext cx="184731" cy="264560"/>
    <xdr:sp macro="" textlink="">
      <xdr:nvSpPr>
        <xdr:cNvPr id="29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16</xdr:row>
      <xdr:rowOff>1044</xdr:rowOff>
    </xdr:from>
    <xdr:ext cx="184731" cy="264560"/>
    <xdr:sp macro="" textlink="">
      <xdr:nvSpPr>
        <xdr:cNvPr id="29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16</xdr:row>
      <xdr:rowOff>1044</xdr:rowOff>
    </xdr:from>
    <xdr:ext cx="184731" cy="264560"/>
    <xdr:sp macro="" textlink="">
      <xdr:nvSpPr>
        <xdr:cNvPr id="29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33</xdr:row>
      <xdr:rowOff>0</xdr:rowOff>
    </xdr:from>
    <xdr:ext cx="184731" cy="264560"/>
    <xdr:sp macro="" textlink="">
      <xdr:nvSpPr>
        <xdr:cNvPr id="29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33</xdr:row>
      <xdr:rowOff>0</xdr:rowOff>
    </xdr:from>
    <xdr:ext cx="184731" cy="264560"/>
    <xdr:sp macro="" textlink="">
      <xdr:nvSpPr>
        <xdr:cNvPr id="41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33</xdr:row>
      <xdr:rowOff>1044</xdr:rowOff>
    </xdr:from>
    <xdr:ext cx="184731" cy="264560"/>
    <xdr:sp macro="" textlink="">
      <xdr:nvSpPr>
        <xdr:cNvPr id="41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33</xdr:row>
      <xdr:rowOff>1044</xdr:rowOff>
    </xdr:from>
    <xdr:ext cx="184731" cy="264560"/>
    <xdr:sp macro="" textlink="">
      <xdr:nvSpPr>
        <xdr:cNvPr id="41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34</xdr:row>
      <xdr:rowOff>1044</xdr:rowOff>
    </xdr:from>
    <xdr:ext cx="184731" cy="264560"/>
    <xdr:sp macro="" textlink="">
      <xdr:nvSpPr>
        <xdr:cNvPr id="41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34</xdr:row>
      <xdr:rowOff>1044</xdr:rowOff>
    </xdr:from>
    <xdr:ext cx="184731" cy="264560"/>
    <xdr:sp macro="" textlink="">
      <xdr:nvSpPr>
        <xdr:cNvPr id="42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34</xdr:row>
      <xdr:rowOff>1044</xdr:rowOff>
    </xdr:from>
    <xdr:ext cx="184731" cy="264560"/>
    <xdr:sp macro="" textlink="">
      <xdr:nvSpPr>
        <xdr:cNvPr id="42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34</xdr:row>
      <xdr:rowOff>1044</xdr:rowOff>
    </xdr:from>
    <xdr:ext cx="184731" cy="264560"/>
    <xdr:sp macro="" textlink="">
      <xdr:nvSpPr>
        <xdr:cNvPr id="42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2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35</xdr:row>
      <xdr:rowOff>1044</xdr:rowOff>
    </xdr:from>
    <xdr:ext cx="184731" cy="264560"/>
    <xdr:sp macro="" textlink="">
      <xdr:nvSpPr>
        <xdr:cNvPr id="43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36</xdr:row>
      <xdr:rowOff>1044</xdr:rowOff>
    </xdr:from>
    <xdr:ext cx="184731" cy="264560"/>
    <xdr:sp macro="" textlink="">
      <xdr:nvSpPr>
        <xdr:cNvPr id="43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3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37</xdr:row>
      <xdr:rowOff>1044</xdr:rowOff>
    </xdr:from>
    <xdr:ext cx="184731" cy="264560"/>
    <xdr:sp macro="" textlink="">
      <xdr:nvSpPr>
        <xdr:cNvPr id="44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4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4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4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5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5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5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53"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38</xdr:row>
      <xdr:rowOff>1044</xdr:rowOff>
    </xdr:from>
    <xdr:ext cx="184731" cy="264560"/>
    <xdr:sp macro="" textlink="">
      <xdr:nvSpPr>
        <xdr:cNvPr id="454"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55"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56"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57"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58"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59"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60"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61" name="33 CuadroTexto">
          <a:extLst>
            <a:ext uri="{FF2B5EF4-FFF2-40B4-BE49-F238E27FC236}">
              <a16:creationId xmlns="" xmlns:a16="http://schemas.microsoft.com/office/drawing/2014/main" id="{00000000-0008-0000-0A00-00000A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10</xdr:col>
      <xdr:colOff>411480</xdr:colOff>
      <xdr:row>39</xdr:row>
      <xdr:rowOff>1044</xdr:rowOff>
    </xdr:from>
    <xdr:ext cx="184731" cy="264560"/>
    <xdr:sp macro="" textlink="">
      <xdr:nvSpPr>
        <xdr:cNvPr id="462" name="1 CuadroTexto">
          <a:extLst>
            <a:ext uri="{FF2B5EF4-FFF2-40B4-BE49-F238E27FC236}">
              <a16:creationId xmlns="" xmlns:a16="http://schemas.microsoft.com/office/drawing/2014/main" id="{00000000-0008-0000-0A00-00000B000000}"/>
            </a:ext>
          </a:extLst>
        </xdr:cNvPr>
        <xdr:cNvSpPr txBox="1"/>
      </xdr:nvSpPr>
      <xdr:spPr>
        <a:xfrm>
          <a:off x="11650980" y="121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refreshError="1"/>
      <sheetData sheetId="1" refreshError="1"/>
      <sheetData sheetId="2" refreshError="1"/>
      <sheetData sheetId="3" refreshError="1">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415" t="s">
        <v>949</v>
      </c>
      <c r="C2" s="416"/>
      <c r="D2" s="417"/>
    </row>
    <row r="3" spans="2:4" ht="27" customHeight="1">
      <c r="B3" s="357"/>
      <c r="C3" s="358" t="s">
        <v>956</v>
      </c>
      <c r="D3" s="358" t="s">
        <v>950</v>
      </c>
    </row>
    <row r="4" spans="2:4" ht="26.25" customHeight="1">
      <c r="B4" s="359" t="s">
        <v>951</v>
      </c>
      <c r="C4" s="360" t="s">
        <v>957</v>
      </c>
      <c r="D4" s="361" t="s">
        <v>962</v>
      </c>
    </row>
    <row r="5" spans="2:4" ht="30">
      <c r="B5" s="362" t="s">
        <v>952</v>
      </c>
      <c r="C5" s="360" t="s">
        <v>958</v>
      </c>
      <c r="D5" s="361" t="s">
        <v>963</v>
      </c>
    </row>
    <row r="6" spans="2:4" ht="30">
      <c r="B6" s="363" t="s">
        <v>953</v>
      </c>
      <c r="C6" s="360" t="s">
        <v>960</v>
      </c>
      <c r="D6" s="361" t="s">
        <v>964</v>
      </c>
    </row>
    <row r="7" spans="2:4" ht="45">
      <c r="B7" s="364" t="s">
        <v>954</v>
      </c>
      <c r="C7" s="360" t="s">
        <v>961</v>
      </c>
      <c r="D7" s="361" t="s">
        <v>965</v>
      </c>
    </row>
    <row r="8" spans="2:4" ht="31.5">
      <c r="B8" s="365" t="s">
        <v>955</v>
      </c>
      <c r="C8" s="360" t="s">
        <v>959</v>
      </c>
      <c r="D8" s="361" t="s">
        <v>966</v>
      </c>
    </row>
    <row r="10" spans="2:4" ht="13.5" thickBot="1"/>
    <row r="11" spans="2:4" ht="76.5" customHeight="1" thickBot="1">
      <c r="B11" s="418" t="s">
        <v>967</v>
      </c>
      <c r="C11" s="419"/>
      <c r="D11" s="420"/>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33"/>
      <c r="B1" s="533"/>
      <c r="C1" s="470" t="s">
        <v>33</v>
      </c>
      <c r="D1" s="470"/>
      <c r="E1" s="470"/>
      <c r="F1" s="513" t="s">
        <v>209</v>
      </c>
      <c r="G1" s="513"/>
    </row>
    <row r="2" spans="1:23" ht="15.75" customHeight="1">
      <c r="A2" s="533"/>
      <c r="B2" s="533"/>
      <c r="C2" s="470"/>
      <c r="D2" s="470"/>
      <c r="E2" s="470"/>
      <c r="F2" s="513" t="s">
        <v>215</v>
      </c>
      <c r="G2" s="513"/>
    </row>
    <row r="3" spans="1:23" ht="15.75" customHeight="1">
      <c r="A3" s="533"/>
      <c r="B3" s="533"/>
      <c r="C3" s="470"/>
      <c r="D3" s="470"/>
      <c r="E3" s="470"/>
      <c r="F3" s="525" t="s">
        <v>946</v>
      </c>
      <c r="G3" s="526"/>
    </row>
    <row r="4" spans="1:23" ht="13.5" thickBot="1">
      <c r="A4" s="130"/>
      <c r="B4" s="130"/>
      <c r="C4" s="130"/>
      <c r="D4" s="130"/>
      <c r="E4" s="130"/>
      <c r="F4" s="130"/>
      <c r="G4" s="130"/>
    </row>
    <row r="5" spans="1:23" ht="13.5" thickBot="1">
      <c r="A5" s="527" t="s">
        <v>14</v>
      </c>
      <c r="B5" s="544" t="s">
        <v>15</v>
      </c>
      <c r="C5" s="545"/>
      <c r="D5" s="527" t="s">
        <v>16</v>
      </c>
      <c r="E5" s="544" t="s">
        <v>400</v>
      </c>
      <c r="F5" s="545"/>
      <c r="G5" s="535" t="s">
        <v>18</v>
      </c>
      <c r="I5" s="527" t="s">
        <v>14</v>
      </c>
      <c r="J5" s="544" t="s">
        <v>15</v>
      </c>
      <c r="K5" s="545"/>
      <c r="L5" s="527" t="s">
        <v>16</v>
      </c>
      <c r="M5" s="544" t="s">
        <v>400</v>
      </c>
      <c r="N5" s="545"/>
      <c r="O5" s="535" t="s">
        <v>18</v>
      </c>
      <c r="Q5" s="527" t="s">
        <v>14</v>
      </c>
      <c r="R5" s="544" t="s">
        <v>15</v>
      </c>
      <c r="S5" s="545"/>
      <c r="T5" s="527" t="s">
        <v>16</v>
      </c>
      <c r="U5" s="544" t="s">
        <v>400</v>
      </c>
      <c r="V5" s="545"/>
      <c r="W5" s="535" t="s">
        <v>18</v>
      </c>
    </row>
    <row r="6" spans="1:23">
      <c r="A6" s="543"/>
      <c r="B6" s="132" t="s">
        <v>19</v>
      </c>
      <c r="C6" s="132" t="s">
        <v>21</v>
      </c>
      <c r="D6" s="543"/>
      <c r="E6" s="527" t="s">
        <v>23</v>
      </c>
      <c r="F6" s="527" t="s">
        <v>24</v>
      </c>
      <c r="G6" s="536"/>
      <c r="I6" s="543"/>
      <c r="J6" s="132" t="s">
        <v>19</v>
      </c>
      <c r="K6" s="132" t="s">
        <v>21</v>
      </c>
      <c r="L6" s="543"/>
      <c r="M6" s="527" t="s">
        <v>23</v>
      </c>
      <c r="N6" s="527" t="s">
        <v>24</v>
      </c>
      <c r="O6" s="536"/>
      <c r="Q6" s="543"/>
      <c r="R6" s="132" t="s">
        <v>19</v>
      </c>
      <c r="S6" s="132" t="s">
        <v>21</v>
      </c>
      <c r="T6" s="543"/>
      <c r="U6" s="527" t="s">
        <v>23</v>
      </c>
      <c r="V6" s="527" t="s">
        <v>24</v>
      </c>
      <c r="W6" s="536"/>
    </row>
    <row r="7" spans="1:23" ht="64.5" thickBot="1">
      <c r="A7" s="528"/>
      <c r="B7" s="134" t="s">
        <v>20</v>
      </c>
      <c r="C7" s="134" t="s">
        <v>22</v>
      </c>
      <c r="D7" s="528"/>
      <c r="E7" s="528"/>
      <c r="F7" s="528"/>
      <c r="G7" s="537"/>
      <c r="I7" s="528"/>
      <c r="J7" s="134" t="s">
        <v>20</v>
      </c>
      <c r="K7" s="134" t="s">
        <v>22</v>
      </c>
      <c r="L7" s="528"/>
      <c r="M7" s="528"/>
      <c r="N7" s="528"/>
      <c r="O7" s="537"/>
      <c r="Q7" s="528"/>
      <c r="R7" s="134" t="s">
        <v>20</v>
      </c>
      <c r="S7" s="134" t="s">
        <v>22</v>
      </c>
      <c r="T7" s="528"/>
      <c r="U7" s="528"/>
      <c r="V7" s="528"/>
      <c r="W7" s="537"/>
    </row>
    <row r="8" spans="1:23" ht="102.75" thickBot="1">
      <c r="A8" s="535" t="str">
        <f>'Mapa de Riesgos.'!N37</f>
        <v>Revisión permanente de los terminos y etapas de los procesos a través de reuniones de comité primario y las alertas que genera en el link habilitado en la plataforma de PQRDSF.</v>
      </c>
      <c r="B8" s="538" t="s">
        <v>373</v>
      </c>
      <c r="C8" s="538"/>
      <c r="D8" s="139" t="s">
        <v>25</v>
      </c>
      <c r="E8" s="122">
        <v>15</v>
      </c>
      <c r="F8" s="122">
        <v>0</v>
      </c>
      <c r="G8" s="122" t="s">
        <v>474</v>
      </c>
      <c r="I8" s="535"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38" t="s">
        <v>373</v>
      </c>
      <c r="K8" s="538"/>
      <c r="L8" s="139" t="s">
        <v>25</v>
      </c>
      <c r="M8" s="122">
        <v>15</v>
      </c>
      <c r="N8" s="122">
        <v>0</v>
      </c>
      <c r="O8" s="122" t="s">
        <v>474</v>
      </c>
      <c r="Q8" s="535" t="str">
        <f>'[2]Mapa de Riesgos'!V45</f>
        <v>cuatrimestral</v>
      </c>
      <c r="R8" s="538" t="s">
        <v>373</v>
      </c>
      <c r="S8" s="538"/>
      <c r="T8" s="139" t="s">
        <v>25</v>
      </c>
      <c r="U8" s="122">
        <v>15</v>
      </c>
      <c r="V8" s="122">
        <v>0</v>
      </c>
      <c r="W8" s="122" t="s">
        <v>474</v>
      </c>
    </row>
    <row r="9" spans="1:23" ht="51.75" customHeight="1">
      <c r="A9" s="536"/>
      <c r="B9" s="539"/>
      <c r="C9" s="539"/>
      <c r="D9" s="538" t="s">
        <v>26</v>
      </c>
      <c r="E9" s="496">
        <v>5</v>
      </c>
      <c r="F9" s="496">
        <v>0</v>
      </c>
      <c r="G9" s="496" t="s">
        <v>475</v>
      </c>
      <c r="I9" s="536"/>
      <c r="J9" s="539"/>
      <c r="K9" s="539"/>
      <c r="L9" s="538" t="s">
        <v>26</v>
      </c>
      <c r="M9" s="496">
        <v>5</v>
      </c>
      <c r="N9" s="496">
        <v>0</v>
      </c>
      <c r="O9" s="496" t="s">
        <v>475</v>
      </c>
      <c r="Q9" s="536"/>
      <c r="R9" s="539"/>
      <c r="S9" s="539"/>
      <c r="T9" s="538" t="s">
        <v>26</v>
      </c>
      <c r="U9" s="496">
        <v>5</v>
      </c>
      <c r="V9" s="496">
        <v>0</v>
      </c>
      <c r="W9" s="496" t="s">
        <v>475</v>
      </c>
    </row>
    <row r="10" spans="1:23" ht="15" customHeight="1" thickBot="1">
      <c r="A10" s="536"/>
      <c r="B10" s="539"/>
      <c r="C10" s="539"/>
      <c r="D10" s="540"/>
      <c r="E10" s="497"/>
      <c r="F10" s="497"/>
      <c r="G10" s="497"/>
      <c r="I10" s="536"/>
      <c r="J10" s="539"/>
      <c r="K10" s="539"/>
      <c r="L10" s="540"/>
      <c r="M10" s="497"/>
      <c r="N10" s="497"/>
      <c r="O10" s="497"/>
      <c r="Q10" s="536"/>
      <c r="R10" s="539"/>
      <c r="S10" s="539"/>
      <c r="T10" s="540"/>
      <c r="U10" s="497"/>
      <c r="V10" s="497"/>
      <c r="W10" s="497"/>
    </row>
    <row r="11" spans="1:23" ht="17.25" customHeight="1" thickBot="1">
      <c r="A11" s="536"/>
      <c r="B11" s="539"/>
      <c r="C11" s="539"/>
      <c r="D11" s="134" t="s">
        <v>27</v>
      </c>
      <c r="E11" s="123">
        <v>0</v>
      </c>
      <c r="F11" s="123">
        <v>15</v>
      </c>
      <c r="G11" s="123" t="s">
        <v>476</v>
      </c>
      <c r="I11" s="536"/>
      <c r="J11" s="539"/>
      <c r="K11" s="539"/>
      <c r="L11" s="134" t="s">
        <v>27</v>
      </c>
      <c r="M11" s="123">
        <v>0</v>
      </c>
      <c r="N11" s="123">
        <v>15</v>
      </c>
      <c r="O11" s="123" t="s">
        <v>476</v>
      </c>
      <c r="Q11" s="536"/>
      <c r="R11" s="539"/>
      <c r="S11" s="539"/>
      <c r="T11" s="134" t="s">
        <v>27</v>
      </c>
      <c r="U11" s="123">
        <v>0</v>
      </c>
      <c r="V11" s="123">
        <v>15</v>
      </c>
      <c r="W11" s="123" t="s">
        <v>476</v>
      </c>
    </row>
    <row r="12" spans="1:23" ht="51.75" customHeight="1" thickBot="1">
      <c r="A12" s="536"/>
      <c r="B12" s="539"/>
      <c r="C12" s="539"/>
      <c r="D12" s="134" t="s">
        <v>28</v>
      </c>
      <c r="E12" s="123">
        <v>10</v>
      </c>
      <c r="F12" s="123">
        <v>0</v>
      </c>
      <c r="G12" s="194" t="s">
        <v>477</v>
      </c>
      <c r="I12" s="536"/>
      <c r="J12" s="539"/>
      <c r="K12" s="539"/>
      <c r="L12" s="134" t="s">
        <v>28</v>
      </c>
      <c r="M12" s="123">
        <v>10</v>
      </c>
      <c r="N12" s="123">
        <v>0</v>
      </c>
      <c r="O12" s="194" t="s">
        <v>477</v>
      </c>
      <c r="Q12" s="536"/>
      <c r="R12" s="539"/>
      <c r="S12" s="539"/>
      <c r="T12" s="134" t="s">
        <v>28</v>
      </c>
      <c r="U12" s="123">
        <v>10</v>
      </c>
      <c r="V12" s="123">
        <v>0</v>
      </c>
      <c r="W12" s="194" t="s">
        <v>477</v>
      </c>
    </row>
    <row r="13" spans="1:23" ht="58.5" customHeight="1" thickBot="1">
      <c r="A13" s="536"/>
      <c r="B13" s="539"/>
      <c r="C13" s="539"/>
      <c r="D13" s="134" t="s">
        <v>29</v>
      </c>
      <c r="E13" s="123">
        <v>15</v>
      </c>
      <c r="F13" s="123">
        <v>0</v>
      </c>
      <c r="G13" s="123" t="s">
        <v>256</v>
      </c>
      <c r="I13" s="536"/>
      <c r="J13" s="539"/>
      <c r="K13" s="539"/>
      <c r="L13" s="134" t="s">
        <v>29</v>
      </c>
      <c r="M13" s="123">
        <v>15</v>
      </c>
      <c r="N13" s="123">
        <v>0</v>
      </c>
      <c r="O13" s="123" t="s">
        <v>256</v>
      </c>
      <c r="Q13" s="536"/>
      <c r="R13" s="539"/>
      <c r="S13" s="539"/>
      <c r="T13" s="134" t="s">
        <v>29</v>
      </c>
      <c r="U13" s="123">
        <v>15</v>
      </c>
      <c r="V13" s="123">
        <v>0</v>
      </c>
      <c r="W13" s="123" t="s">
        <v>256</v>
      </c>
    </row>
    <row r="14" spans="1:23" ht="42.75" customHeight="1" thickBot="1">
      <c r="A14" s="536"/>
      <c r="B14" s="539"/>
      <c r="C14" s="539"/>
      <c r="D14" s="134" t="s">
        <v>30</v>
      </c>
      <c r="E14" s="123">
        <v>10</v>
      </c>
      <c r="F14" s="123">
        <v>0</v>
      </c>
      <c r="G14" s="123" t="s">
        <v>478</v>
      </c>
      <c r="I14" s="536"/>
      <c r="J14" s="539"/>
      <c r="K14" s="539"/>
      <c r="L14" s="134" t="s">
        <v>30</v>
      </c>
      <c r="M14" s="123">
        <v>10</v>
      </c>
      <c r="N14" s="123">
        <v>0</v>
      </c>
      <c r="O14" s="123" t="s">
        <v>478</v>
      </c>
      <c r="Q14" s="536"/>
      <c r="R14" s="539"/>
      <c r="S14" s="539"/>
      <c r="T14" s="134" t="s">
        <v>30</v>
      </c>
      <c r="U14" s="123">
        <v>10</v>
      </c>
      <c r="V14" s="123">
        <v>0</v>
      </c>
      <c r="W14" s="123" t="s">
        <v>478</v>
      </c>
    </row>
    <row r="15" spans="1:23" ht="59.25" customHeight="1" thickBot="1">
      <c r="A15" s="536"/>
      <c r="B15" s="539"/>
      <c r="C15" s="539"/>
      <c r="D15" s="134" t="s">
        <v>31</v>
      </c>
      <c r="E15" s="123">
        <v>30</v>
      </c>
      <c r="F15" s="123">
        <v>0</v>
      </c>
      <c r="G15" s="123" t="s">
        <v>479</v>
      </c>
      <c r="I15" s="536"/>
      <c r="J15" s="539"/>
      <c r="K15" s="539"/>
      <c r="L15" s="134" t="s">
        <v>31</v>
      </c>
      <c r="M15" s="123">
        <v>30</v>
      </c>
      <c r="N15" s="123">
        <v>0</v>
      </c>
      <c r="O15" s="123" t="s">
        <v>479</v>
      </c>
      <c r="Q15" s="536"/>
      <c r="R15" s="539"/>
      <c r="S15" s="539"/>
      <c r="T15" s="134" t="s">
        <v>31</v>
      </c>
      <c r="U15" s="123">
        <v>30</v>
      </c>
      <c r="V15" s="123">
        <v>0</v>
      </c>
      <c r="W15" s="123" t="s">
        <v>479</v>
      </c>
    </row>
    <row r="16" spans="1:23" ht="13.5" thickBot="1">
      <c r="A16" s="537"/>
      <c r="B16" s="540"/>
      <c r="C16" s="540"/>
      <c r="D16" s="187" t="s">
        <v>32</v>
      </c>
      <c r="E16" s="148">
        <v>85</v>
      </c>
      <c r="F16" s="148">
        <v>15</v>
      </c>
      <c r="G16" s="148"/>
      <c r="I16" s="537"/>
      <c r="J16" s="540"/>
      <c r="K16" s="540"/>
      <c r="L16" s="187" t="s">
        <v>32</v>
      </c>
      <c r="M16" s="148">
        <v>85</v>
      </c>
      <c r="N16" s="148">
        <v>15</v>
      </c>
      <c r="O16" s="148"/>
      <c r="Q16" s="537"/>
      <c r="R16" s="540"/>
      <c r="S16" s="540"/>
      <c r="T16" s="187" t="s">
        <v>32</v>
      </c>
      <c r="U16" s="148">
        <v>85</v>
      </c>
      <c r="V16" s="148">
        <v>15</v>
      </c>
      <c r="W16" s="148"/>
    </row>
    <row r="17" spans="1:23">
      <c r="A17" s="129"/>
      <c r="B17" s="150"/>
      <c r="C17" s="150"/>
      <c r="D17" s="151"/>
      <c r="E17" s="129"/>
      <c r="F17" s="129"/>
      <c r="G17" s="129"/>
    </row>
    <row r="18" spans="1:23">
      <c r="A18" s="129"/>
      <c r="B18" s="150"/>
      <c r="C18" s="150"/>
      <c r="D18" s="151"/>
      <c r="E18" s="129"/>
      <c r="F18" s="129"/>
      <c r="G18" s="129"/>
    </row>
    <row r="19" spans="1:23">
      <c r="A19" s="129"/>
      <c r="B19" s="150"/>
      <c r="C19" s="150"/>
      <c r="D19" s="151"/>
      <c r="E19" s="129"/>
      <c r="F19" s="129"/>
      <c r="G19" s="129"/>
    </row>
    <row r="20" spans="1:23" ht="15.75" customHeight="1">
      <c r="A20" s="533"/>
      <c r="B20" s="533"/>
      <c r="C20" s="470" t="s">
        <v>33</v>
      </c>
      <c r="D20" s="470"/>
      <c r="E20" s="470"/>
      <c r="F20" s="513" t="s">
        <v>209</v>
      </c>
      <c r="G20" s="513"/>
    </row>
    <row r="21" spans="1:23" ht="15.75" customHeight="1">
      <c r="A21" s="533"/>
      <c r="B21" s="533"/>
      <c r="C21" s="470"/>
      <c r="D21" s="470"/>
      <c r="E21" s="470"/>
      <c r="F21" s="513" t="s">
        <v>215</v>
      </c>
      <c r="G21" s="513"/>
    </row>
    <row r="22" spans="1:23" ht="15.75" customHeight="1">
      <c r="A22" s="533"/>
      <c r="B22" s="533"/>
      <c r="C22" s="470"/>
      <c r="D22" s="470"/>
      <c r="E22" s="470"/>
      <c r="F22" s="525" t="s">
        <v>946</v>
      </c>
      <c r="G22" s="526"/>
    </row>
    <row r="23" spans="1:23" ht="13.5" thickBot="1">
      <c r="A23" s="129"/>
      <c r="B23" s="150"/>
      <c r="C23" s="150"/>
      <c r="D23" s="151"/>
      <c r="E23" s="129"/>
      <c r="F23" s="129"/>
      <c r="G23" s="129"/>
    </row>
    <row r="24" spans="1:23" ht="13.5" thickBot="1">
      <c r="A24" s="527" t="s">
        <v>14</v>
      </c>
      <c r="B24" s="544" t="s">
        <v>15</v>
      </c>
      <c r="C24" s="545"/>
      <c r="D24" s="527" t="s">
        <v>16</v>
      </c>
      <c r="E24" s="544" t="s">
        <v>400</v>
      </c>
      <c r="F24" s="545"/>
      <c r="G24" s="535" t="s">
        <v>18</v>
      </c>
      <c r="I24" s="527" t="s">
        <v>14</v>
      </c>
      <c r="J24" s="544" t="s">
        <v>15</v>
      </c>
      <c r="K24" s="545"/>
      <c r="L24" s="527" t="s">
        <v>16</v>
      </c>
      <c r="M24" s="544" t="s">
        <v>400</v>
      </c>
      <c r="N24" s="545"/>
      <c r="O24" s="535" t="s">
        <v>18</v>
      </c>
      <c r="Q24" s="527" t="s">
        <v>14</v>
      </c>
      <c r="R24" s="544" t="s">
        <v>15</v>
      </c>
      <c r="S24" s="545"/>
      <c r="T24" s="527" t="s">
        <v>16</v>
      </c>
      <c r="U24" s="544" t="s">
        <v>400</v>
      </c>
      <c r="V24" s="545"/>
      <c r="W24" s="535" t="s">
        <v>18</v>
      </c>
    </row>
    <row r="25" spans="1:23">
      <c r="A25" s="543"/>
      <c r="B25" s="132" t="s">
        <v>19</v>
      </c>
      <c r="C25" s="132" t="s">
        <v>21</v>
      </c>
      <c r="D25" s="543"/>
      <c r="E25" s="527" t="s">
        <v>23</v>
      </c>
      <c r="F25" s="527" t="s">
        <v>24</v>
      </c>
      <c r="G25" s="536"/>
      <c r="I25" s="543"/>
      <c r="J25" s="132" t="s">
        <v>19</v>
      </c>
      <c r="K25" s="132" t="s">
        <v>21</v>
      </c>
      <c r="L25" s="543"/>
      <c r="M25" s="527" t="s">
        <v>23</v>
      </c>
      <c r="N25" s="527" t="s">
        <v>24</v>
      </c>
      <c r="O25" s="536"/>
      <c r="Q25" s="543"/>
      <c r="R25" s="132" t="s">
        <v>19</v>
      </c>
      <c r="S25" s="132" t="s">
        <v>21</v>
      </c>
      <c r="T25" s="543"/>
      <c r="U25" s="527" t="s">
        <v>23</v>
      </c>
      <c r="V25" s="527" t="s">
        <v>24</v>
      </c>
      <c r="W25" s="536"/>
    </row>
    <row r="26" spans="1:23" ht="64.5" thickBot="1">
      <c r="A26" s="528"/>
      <c r="B26" s="134" t="s">
        <v>20</v>
      </c>
      <c r="C26" s="134" t="s">
        <v>22</v>
      </c>
      <c r="D26" s="528"/>
      <c r="E26" s="528"/>
      <c r="F26" s="528"/>
      <c r="G26" s="537"/>
      <c r="I26" s="528"/>
      <c r="J26" s="134" t="s">
        <v>20</v>
      </c>
      <c r="K26" s="134" t="s">
        <v>22</v>
      </c>
      <c r="L26" s="528"/>
      <c r="M26" s="528"/>
      <c r="N26" s="528"/>
      <c r="O26" s="537"/>
      <c r="Q26" s="528"/>
      <c r="R26" s="134" t="s">
        <v>20</v>
      </c>
      <c r="S26" s="134" t="s">
        <v>22</v>
      </c>
      <c r="T26" s="528"/>
      <c r="U26" s="528"/>
      <c r="V26" s="528"/>
      <c r="W26" s="537"/>
    </row>
    <row r="27" spans="1:23" ht="102.75" thickBot="1">
      <c r="A27" s="535" t="str">
        <f>'Mapa de Riesgos.'!N38</f>
        <v>Revisión y evaluación permanente de los procesos disciplinarios a través de reuniones del profesional comisionado y del delegado.</v>
      </c>
      <c r="B27" s="538" t="s">
        <v>373</v>
      </c>
      <c r="C27" s="538"/>
      <c r="D27" s="134" t="s">
        <v>25</v>
      </c>
      <c r="E27" s="123">
        <v>15</v>
      </c>
      <c r="F27" s="123">
        <v>0</v>
      </c>
      <c r="G27" s="122" t="s">
        <v>474</v>
      </c>
      <c r="I27" s="535" t="str">
        <f>'[2]Mapa de Riesgos'!N64</f>
        <v>Documentación del proceso de Gestión Documental y de las tablas de retención documental, en los cuales se establecen los controles y medidas de protección de los Documentos</v>
      </c>
      <c r="J27" s="538" t="s">
        <v>373</v>
      </c>
      <c r="K27" s="538"/>
      <c r="L27" s="139" t="s">
        <v>25</v>
      </c>
      <c r="M27" s="122">
        <v>15</v>
      </c>
      <c r="N27" s="122">
        <v>0</v>
      </c>
      <c r="O27" s="122" t="s">
        <v>474</v>
      </c>
      <c r="Q27" s="535" t="str">
        <f>'[2]Mapa de Riesgos'!V64</f>
        <v>Bimestral</v>
      </c>
      <c r="R27" s="538" t="s">
        <v>373</v>
      </c>
      <c r="S27" s="538"/>
      <c r="T27" s="139" t="s">
        <v>25</v>
      </c>
      <c r="U27" s="122">
        <v>15</v>
      </c>
      <c r="V27" s="122">
        <v>0</v>
      </c>
      <c r="W27" s="122" t="s">
        <v>474</v>
      </c>
    </row>
    <row r="28" spans="1:23">
      <c r="A28" s="536"/>
      <c r="B28" s="539"/>
      <c r="C28" s="539"/>
      <c r="D28" s="538" t="s">
        <v>26</v>
      </c>
      <c r="E28" s="496">
        <v>5</v>
      </c>
      <c r="F28" s="496">
        <v>0</v>
      </c>
      <c r="G28" s="496" t="s">
        <v>475</v>
      </c>
      <c r="I28" s="536"/>
      <c r="J28" s="539"/>
      <c r="K28" s="539"/>
      <c r="L28" s="538" t="s">
        <v>26</v>
      </c>
      <c r="M28" s="496">
        <v>5</v>
      </c>
      <c r="N28" s="496">
        <v>0</v>
      </c>
      <c r="O28" s="496" t="s">
        <v>475</v>
      </c>
      <c r="Q28" s="536"/>
      <c r="R28" s="539"/>
      <c r="S28" s="539"/>
      <c r="T28" s="538" t="s">
        <v>26</v>
      </c>
      <c r="U28" s="496">
        <v>5</v>
      </c>
      <c r="V28" s="496">
        <v>0</v>
      </c>
      <c r="W28" s="496" t="s">
        <v>475</v>
      </c>
    </row>
    <row r="29" spans="1:23" ht="41.25" customHeight="1" thickBot="1">
      <c r="A29" s="536"/>
      <c r="B29" s="539"/>
      <c r="C29" s="539"/>
      <c r="D29" s="540"/>
      <c r="E29" s="497"/>
      <c r="F29" s="497"/>
      <c r="G29" s="497"/>
      <c r="I29" s="536"/>
      <c r="J29" s="539"/>
      <c r="K29" s="539"/>
      <c r="L29" s="540"/>
      <c r="M29" s="497"/>
      <c r="N29" s="497"/>
      <c r="O29" s="497"/>
      <c r="Q29" s="536"/>
      <c r="R29" s="539"/>
      <c r="S29" s="539"/>
      <c r="T29" s="540"/>
      <c r="U29" s="497"/>
      <c r="V29" s="497"/>
      <c r="W29" s="497"/>
    </row>
    <row r="30" spans="1:23" ht="24" customHeight="1" thickBot="1">
      <c r="A30" s="536"/>
      <c r="B30" s="539"/>
      <c r="C30" s="539"/>
      <c r="D30" s="134" t="s">
        <v>27</v>
      </c>
      <c r="E30" s="123">
        <v>0</v>
      </c>
      <c r="F30" s="123">
        <v>15</v>
      </c>
      <c r="G30" s="123"/>
      <c r="I30" s="536"/>
      <c r="J30" s="539"/>
      <c r="K30" s="539"/>
      <c r="L30" s="134" t="s">
        <v>27</v>
      </c>
      <c r="M30" s="123">
        <v>0</v>
      </c>
      <c r="N30" s="123">
        <v>15</v>
      </c>
      <c r="O30" s="123" t="s">
        <v>476</v>
      </c>
      <c r="Q30" s="536"/>
      <c r="R30" s="539"/>
      <c r="S30" s="539"/>
      <c r="T30" s="134" t="s">
        <v>27</v>
      </c>
      <c r="U30" s="123">
        <v>0</v>
      </c>
      <c r="V30" s="123">
        <v>15</v>
      </c>
      <c r="W30" s="123" t="s">
        <v>476</v>
      </c>
    </row>
    <row r="31" spans="1:23" ht="34.5" customHeight="1" thickBot="1">
      <c r="A31" s="536"/>
      <c r="B31" s="539"/>
      <c r="C31" s="539"/>
      <c r="D31" s="134" t="s">
        <v>28</v>
      </c>
      <c r="E31" s="123">
        <v>10</v>
      </c>
      <c r="F31" s="123">
        <v>0</v>
      </c>
      <c r="G31" s="194" t="s">
        <v>477</v>
      </c>
      <c r="I31" s="536"/>
      <c r="J31" s="539"/>
      <c r="K31" s="539"/>
      <c r="L31" s="134" t="s">
        <v>28</v>
      </c>
      <c r="M31" s="123">
        <v>10</v>
      </c>
      <c r="N31" s="123">
        <v>0</v>
      </c>
      <c r="O31" s="194" t="s">
        <v>477</v>
      </c>
      <c r="Q31" s="536"/>
      <c r="R31" s="539"/>
      <c r="S31" s="539"/>
      <c r="T31" s="134" t="s">
        <v>28</v>
      </c>
      <c r="U31" s="123">
        <v>10</v>
      </c>
      <c r="V31" s="123">
        <v>0</v>
      </c>
      <c r="W31" s="194" t="s">
        <v>477</v>
      </c>
    </row>
    <row r="32" spans="1:23" ht="55.5" customHeight="1" thickBot="1">
      <c r="A32" s="536"/>
      <c r="B32" s="539"/>
      <c r="C32" s="539"/>
      <c r="D32" s="134" t="s">
        <v>29</v>
      </c>
      <c r="E32" s="123">
        <v>15</v>
      </c>
      <c r="F32" s="123">
        <v>0</v>
      </c>
      <c r="G32" s="123" t="s">
        <v>256</v>
      </c>
      <c r="I32" s="536"/>
      <c r="J32" s="539"/>
      <c r="K32" s="539"/>
      <c r="L32" s="134" t="s">
        <v>29</v>
      </c>
      <c r="M32" s="123">
        <v>15</v>
      </c>
      <c r="N32" s="123">
        <v>0</v>
      </c>
      <c r="O32" s="123" t="s">
        <v>256</v>
      </c>
      <c r="Q32" s="536"/>
      <c r="R32" s="539"/>
      <c r="S32" s="539"/>
      <c r="T32" s="134" t="s">
        <v>29</v>
      </c>
      <c r="U32" s="123">
        <v>15</v>
      </c>
      <c r="V32" s="123">
        <v>0</v>
      </c>
      <c r="W32" s="123" t="s">
        <v>256</v>
      </c>
    </row>
    <row r="33" spans="1:23" ht="90" thickBot="1">
      <c r="A33" s="536"/>
      <c r="B33" s="539"/>
      <c r="C33" s="539"/>
      <c r="D33" s="134" t="s">
        <v>30</v>
      </c>
      <c r="E33" s="123">
        <v>10</v>
      </c>
      <c r="F33" s="123">
        <v>0</v>
      </c>
      <c r="G33" s="123" t="s">
        <v>478</v>
      </c>
      <c r="I33" s="536"/>
      <c r="J33" s="539"/>
      <c r="K33" s="539"/>
      <c r="L33" s="134" t="s">
        <v>30</v>
      </c>
      <c r="M33" s="123">
        <v>10</v>
      </c>
      <c r="N33" s="123">
        <v>0</v>
      </c>
      <c r="O33" s="123" t="s">
        <v>478</v>
      </c>
      <c r="Q33" s="536"/>
      <c r="R33" s="539"/>
      <c r="S33" s="539"/>
      <c r="T33" s="134" t="s">
        <v>30</v>
      </c>
      <c r="U33" s="123">
        <v>10</v>
      </c>
      <c r="V33" s="123">
        <v>0</v>
      </c>
      <c r="W33" s="123" t="s">
        <v>478</v>
      </c>
    </row>
    <row r="34" spans="1:23" ht="102.75" thickBot="1">
      <c r="A34" s="536"/>
      <c r="B34" s="539"/>
      <c r="C34" s="539"/>
      <c r="D34" s="134" t="s">
        <v>31</v>
      </c>
      <c r="E34" s="123">
        <v>30</v>
      </c>
      <c r="F34" s="123"/>
      <c r="G34" s="123" t="s">
        <v>479</v>
      </c>
      <c r="I34" s="536"/>
      <c r="J34" s="539"/>
      <c r="K34" s="539"/>
      <c r="L34" s="134" t="s">
        <v>31</v>
      </c>
      <c r="M34" s="123">
        <v>30</v>
      </c>
      <c r="N34" s="123">
        <v>0</v>
      </c>
      <c r="O34" s="123" t="s">
        <v>479</v>
      </c>
      <c r="Q34" s="536"/>
      <c r="R34" s="539"/>
      <c r="S34" s="539"/>
      <c r="T34" s="134" t="s">
        <v>31</v>
      </c>
      <c r="U34" s="123">
        <v>30</v>
      </c>
      <c r="V34" s="123">
        <v>0</v>
      </c>
      <c r="W34" s="123" t="s">
        <v>479</v>
      </c>
    </row>
    <row r="35" spans="1:23" ht="13.5" thickBot="1">
      <c r="A35" s="537"/>
      <c r="B35" s="540"/>
      <c r="C35" s="540"/>
      <c r="D35" s="187" t="s">
        <v>32</v>
      </c>
      <c r="E35" s="148">
        <v>85</v>
      </c>
      <c r="F35" s="148">
        <v>15</v>
      </c>
      <c r="G35" s="148"/>
      <c r="I35" s="537"/>
      <c r="J35" s="540"/>
      <c r="K35" s="540"/>
      <c r="L35" s="187" t="s">
        <v>32</v>
      </c>
      <c r="M35" s="148">
        <v>85</v>
      </c>
      <c r="N35" s="148">
        <v>15</v>
      </c>
      <c r="O35" s="148"/>
      <c r="Q35" s="537"/>
      <c r="R35" s="540"/>
      <c r="S35" s="540"/>
      <c r="T35" s="187" t="s">
        <v>32</v>
      </c>
      <c r="U35" s="148">
        <v>85</v>
      </c>
      <c r="V35" s="148">
        <v>15</v>
      </c>
      <c r="W35" s="148"/>
    </row>
    <row r="36" spans="1:23">
      <c r="A36" s="129"/>
      <c r="B36" s="150"/>
      <c r="C36" s="150"/>
      <c r="D36" s="151"/>
      <c r="E36" s="129"/>
      <c r="F36" s="129"/>
      <c r="G36" s="129"/>
    </row>
    <row r="37" spans="1:23">
      <c r="A37" s="129"/>
      <c r="B37" s="150"/>
      <c r="C37" s="150"/>
      <c r="D37" s="151"/>
      <c r="E37" s="129"/>
      <c r="F37" s="129"/>
      <c r="G37" s="129"/>
    </row>
    <row r="38" spans="1:23">
      <c r="A38" s="130"/>
      <c r="B38" s="130"/>
      <c r="C38" s="130"/>
      <c r="D38" s="130"/>
      <c r="E38" s="130"/>
      <c r="F38" s="130"/>
      <c r="G38" s="130"/>
    </row>
    <row r="39" spans="1:23" ht="15.75" customHeight="1">
      <c r="A39" s="533"/>
      <c r="B39" s="533"/>
      <c r="C39" s="470" t="s">
        <v>33</v>
      </c>
      <c r="D39" s="470"/>
      <c r="E39" s="470"/>
      <c r="F39" s="513" t="s">
        <v>209</v>
      </c>
      <c r="G39" s="513"/>
    </row>
    <row r="40" spans="1:23" ht="15.75" customHeight="1">
      <c r="A40" s="533"/>
      <c r="B40" s="533"/>
      <c r="C40" s="470"/>
      <c r="D40" s="470"/>
      <c r="E40" s="470"/>
      <c r="F40" s="513" t="s">
        <v>215</v>
      </c>
      <c r="G40" s="513"/>
    </row>
    <row r="41" spans="1:23" ht="15.75" customHeight="1">
      <c r="A41" s="533"/>
      <c r="B41" s="533"/>
      <c r="C41" s="470"/>
      <c r="D41" s="470"/>
      <c r="E41" s="470"/>
      <c r="F41" s="525" t="s">
        <v>946</v>
      </c>
      <c r="G41" s="526"/>
    </row>
    <row r="42" spans="1:23" ht="13.5" thickBot="1">
      <c r="A42" s="129"/>
      <c r="B42" s="150"/>
      <c r="C42" s="150"/>
      <c r="D42" s="151"/>
      <c r="E42" s="129"/>
      <c r="F42" s="129"/>
      <c r="G42" s="129"/>
    </row>
    <row r="43" spans="1:23" ht="13.5" thickBot="1">
      <c r="A43" s="527" t="s">
        <v>14</v>
      </c>
      <c r="B43" s="544" t="s">
        <v>15</v>
      </c>
      <c r="C43" s="545"/>
      <c r="D43" s="527" t="s">
        <v>16</v>
      </c>
      <c r="E43" s="544" t="s">
        <v>400</v>
      </c>
      <c r="F43" s="545"/>
      <c r="G43" s="535" t="s">
        <v>18</v>
      </c>
      <c r="I43" s="527" t="s">
        <v>14</v>
      </c>
      <c r="J43" s="544" t="s">
        <v>15</v>
      </c>
      <c r="K43" s="545"/>
      <c r="L43" s="527" t="s">
        <v>16</v>
      </c>
      <c r="M43" s="544" t="s">
        <v>400</v>
      </c>
      <c r="N43" s="545"/>
      <c r="O43" s="535" t="s">
        <v>18</v>
      </c>
    </row>
    <row r="44" spans="1:23">
      <c r="A44" s="543"/>
      <c r="B44" s="132" t="s">
        <v>19</v>
      </c>
      <c r="C44" s="132" t="s">
        <v>21</v>
      </c>
      <c r="D44" s="543"/>
      <c r="E44" s="527" t="s">
        <v>23</v>
      </c>
      <c r="F44" s="527" t="s">
        <v>24</v>
      </c>
      <c r="G44" s="536"/>
      <c r="I44" s="543"/>
      <c r="J44" s="132" t="s">
        <v>19</v>
      </c>
      <c r="K44" s="132" t="s">
        <v>21</v>
      </c>
      <c r="L44" s="543"/>
      <c r="M44" s="527" t="s">
        <v>23</v>
      </c>
      <c r="N44" s="527" t="s">
        <v>24</v>
      </c>
      <c r="O44" s="536"/>
    </row>
    <row r="45" spans="1:23" ht="64.5" thickBot="1">
      <c r="A45" s="528"/>
      <c r="B45" s="134" t="s">
        <v>20</v>
      </c>
      <c r="C45" s="134" t="s">
        <v>22</v>
      </c>
      <c r="D45" s="528"/>
      <c r="E45" s="528"/>
      <c r="F45" s="528"/>
      <c r="G45" s="537"/>
      <c r="I45" s="528"/>
      <c r="J45" s="134" t="s">
        <v>20</v>
      </c>
      <c r="K45" s="134" t="s">
        <v>22</v>
      </c>
      <c r="L45" s="528"/>
      <c r="M45" s="528"/>
      <c r="N45" s="528"/>
      <c r="O45" s="537"/>
    </row>
    <row r="46" spans="1:23" ht="59.25" customHeight="1" thickBot="1">
      <c r="A46" s="535" t="str">
        <f>'Mapa de Riesgos.'!N39</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38" t="s">
        <v>373</v>
      </c>
      <c r="C46" s="538"/>
      <c r="D46" s="134" t="s">
        <v>25</v>
      </c>
      <c r="E46" s="123">
        <v>15</v>
      </c>
      <c r="F46" s="123">
        <v>0</v>
      </c>
      <c r="G46" s="123" t="s">
        <v>480</v>
      </c>
      <c r="I46" s="535"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38" t="s">
        <v>373</v>
      </c>
      <c r="K46" s="538"/>
      <c r="L46" s="139" t="s">
        <v>25</v>
      </c>
      <c r="M46" s="122">
        <v>15</v>
      </c>
      <c r="N46" s="122">
        <v>0</v>
      </c>
      <c r="O46" s="122" t="s">
        <v>474</v>
      </c>
    </row>
    <row r="47" spans="1:23" ht="45.75" customHeight="1">
      <c r="A47" s="536"/>
      <c r="B47" s="539"/>
      <c r="C47" s="539"/>
      <c r="D47" s="538" t="s">
        <v>26</v>
      </c>
      <c r="E47" s="496">
        <v>5</v>
      </c>
      <c r="F47" s="496">
        <v>0</v>
      </c>
      <c r="G47" s="594" t="s">
        <v>481</v>
      </c>
      <c r="H47" s="195"/>
      <c r="I47" s="536"/>
      <c r="J47" s="539"/>
      <c r="K47" s="539"/>
      <c r="L47" s="538" t="s">
        <v>26</v>
      </c>
      <c r="M47" s="496">
        <v>5</v>
      </c>
      <c r="N47" s="496">
        <v>0</v>
      </c>
      <c r="O47" s="496" t="s">
        <v>475</v>
      </c>
    </row>
    <row r="48" spans="1:23" ht="13.5" thickBot="1">
      <c r="A48" s="536"/>
      <c r="B48" s="539"/>
      <c r="C48" s="539"/>
      <c r="D48" s="540"/>
      <c r="E48" s="497"/>
      <c r="F48" s="497"/>
      <c r="G48" s="595"/>
      <c r="H48" s="195"/>
      <c r="I48" s="536"/>
      <c r="J48" s="539"/>
      <c r="K48" s="539"/>
      <c r="L48" s="540"/>
      <c r="M48" s="497"/>
      <c r="N48" s="497"/>
      <c r="O48" s="497"/>
    </row>
    <row r="49" spans="1:15" ht="19.5" customHeight="1" thickBot="1">
      <c r="A49" s="536"/>
      <c r="B49" s="539"/>
      <c r="C49" s="539"/>
      <c r="D49" s="134" t="s">
        <v>27</v>
      </c>
      <c r="E49" s="123">
        <v>0</v>
      </c>
      <c r="F49" s="123">
        <v>15</v>
      </c>
      <c r="G49" s="123"/>
      <c r="I49" s="536"/>
      <c r="J49" s="539"/>
      <c r="K49" s="539"/>
      <c r="L49" s="134" t="s">
        <v>27</v>
      </c>
      <c r="M49" s="123">
        <v>0</v>
      </c>
      <c r="N49" s="123">
        <v>15</v>
      </c>
      <c r="O49" s="123" t="s">
        <v>476</v>
      </c>
    </row>
    <row r="50" spans="1:15" ht="33.75" customHeight="1" thickBot="1">
      <c r="A50" s="536"/>
      <c r="B50" s="539"/>
      <c r="C50" s="539"/>
      <c r="D50" s="134" t="s">
        <v>28</v>
      </c>
      <c r="E50" s="123">
        <v>10</v>
      </c>
      <c r="F50" s="123">
        <v>0</v>
      </c>
      <c r="G50" s="194" t="s">
        <v>477</v>
      </c>
      <c r="I50" s="536"/>
      <c r="J50" s="539"/>
      <c r="K50" s="539"/>
      <c r="L50" s="134" t="s">
        <v>28</v>
      </c>
      <c r="M50" s="123">
        <v>10</v>
      </c>
      <c r="N50" s="123">
        <v>0</v>
      </c>
      <c r="O50" s="194" t="s">
        <v>477</v>
      </c>
    </row>
    <row r="51" spans="1:15" ht="115.5" thickBot="1">
      <c r="A51" s="536"/>
      <c r="B51" s="539"/>
      <c r="C51" s="539"/>
      <c r="D51" s="134" t="s">
        <v>29</v>
      </c>
      <c r="E51" s="123">
        <v>15</v>
      </c>
      <c r="F51" s="123">
        <v>0</v>
      </c>
      <c r="G51" s="123" t="s">
        <v>256</v>
      </c>
      <c r="I51" s="536"/>
      <c r="J51" s="539"/>
      <c r="K51" s="539"/>
      <c r="L51" s="134" t="s">
        <v>29</v>
      </c>
      <c r="M51" s="123">
        <v>15</v>
      </c>
      <c r="N51" s="123">
        <v>0</v>
      </c>
      <c r="O51" s="123" t="s">
        <v>256</v>
      </c>
    </row>
    <row r="52" spans="1:15" ht="90" thickBot="1">
      <c r="A52" s="536"/>
      <c r="B52" s="539"/>
      <c r="C52" s="539"/>
      <c r="D52" s="134" t="s">
        <v>30</v>
      </c>
      <c r="E52" s="123">
        <v>10</v>
      </c>
      <c r="F52" s="123">
        <v>0</v>
      </c>
      <c r="G52" s="123" t="s">
        <v>482</v>
      </c>
      <c r="I52" s="536"/>
      <c r="J52" s="539"/>
      <c r="K52" s="539"/>
      <c r="L52" s="134" t="s">
        <v>30</v>
      </c>
      <c r="M52" s="123">
        <v>10</v>
      </c>
      <c r="N52" s="123">
        <v>0</v>
      </c>
      <c r="O52" s="123" t="s">
        <v>478</v>
      </c>
    </row>
    <row r="53" spans="1:15" ht="74.25" customHeight="1" thickBot="1">
      <c r="A53" s="536"/>
      <c r="B53" s="539"/>
      <c r="C53" s="539"/>
      <c r="D53" s="134" t="s">
        <v>31</v>
      </c>
      <c r="E53" s="123">
        <v>30</v>
      </c>
      <c r="F53" s="123">
        <v>0</v>
      </c>
      <c r="G53" s="183" t="s">
        <v>483</v>
      </c>
      <c r="I53" s="536"/>
      <c r="J53" s="539"/>
      <c r="K53" s="539"/>
      <c r="L53" s="134" t="s">
        <v>31</v>
      </c>
      <c r="M53" s="123">
        <v>30</v>
      </c>
      <c r="N53" s="123">
        <v>0</v>
      </c>
      <c r="O53" s="123" t="s">
        <v>479</v>
      </c>
    </row>
    <row r="54" spans="1:15" ht="16.5" customHeight="1" thickBot="1">
      <c r="A54" s="537"/>
      <c r="B54" s="540"/>
      <c r="C54" s="540"/>
      <c r="D54" s="187" t="s">
        <v>32</v>
      </c>
      <c r="E54" s="148">
        <v>85</v>
      </c>
      <c r="F54" s="148">
        <v>15</v>
      </c>
      <c r="G54" s="148"/>
      <c r="I54" s="537"/>
      <c r="J54" s="540"/>
      <c r="K54" s="540"/>
      <c r="L54" s="187" t="s">
        <v>32</v>
      </c>
      <c r="M54" s="148">
        <v>85</v>
      </c>
      <c r="N54" s="148">
        <v>15</v>
      </c>
      <c r="O54" s="148"/>
    </row>
    <row r="55" spans="1:15">
      <c r="A55" s="130"/>
      <c r="B55" s="130"/>
      <c r="C55" s="130"/>
      <c r="D55" s="130"/>
      <c r="E55" s="130"/>
      <c r="F55" s="130"/>
      <c r="G55" s="130"/>
    </row>
    <row r="56" spans="1:15" ht="13.5" thickBot="1">
      <c r="A56" s="130"/>
      <c r="B56" s="130"/>
      <c r="C56" s="130"/>
      <c r="D56" s="130"/>
      <c r="E56" s="130"/>
      <c r="F56" s="130"/>
      <c r="G56" s="130"/>
    </row>
    <row r="57" spans="1:15">
      <c r="A57" s="560" t="s">
        <v>177</v>
      </c>
      <c r="B57" s="561"/>
      <c r="C57" s="562"/>
      <c r="D57" s="566" t="s">
        <v>178</v>
      </c>
      <c r="E57" s="567"/>
      <c r="F57" s="567"/>
      <c r="G57" s="568"/>
    </row>
    <row r="58" spans="1:15">
      <c r="A58" s="563"/>
      <c r="B58" s="564"/>
      <c r="C58" s="565"/>
      <c r="D58" s="569" t="s">
        <v>179</v>
      </c>
      <c r="E58" s="570"/>
      <c r="F58" s="570"/>
      <c r="G58" s="571"/>
    </row>
    <row r="59" spans="1:15">
      <c r="A59" s="563"/>
      <c r="B59" s="564"/>
      <c r="C59" s="565"/>
      <c r="D59" s="569" t="s">
        <v>180</v>
      </c>
      <c r="E59" s="570"/>
      <c r="F59" s="570"/>
      <c r="G59" s="571"/>
    </row>
    <row r="60" spans="1:15">
      <c r="A60" s="588" t="s">
        <v>181</v>
      </c>
      <c r="B60" s="589"/>
      <c r="C60" s="590"/>
      <c r="D60" s="553">
        <v>0</v>
      </c>
      <c r="E60" s="554"/>
      <c r="F60" s="554"/>
      <c r="G60" s="555"/>
    </row>
    <row r="61" spans="1:15">
      <c r="A61" s="588" t="s">
        <v>182</v>
      </c>
      <c r="B61" s="589"/>
      <c r="C61" s="590"/>
      <c r="D61" s="553">
        <v>1</v>
      </c>
      <c r="E61" s="554"/>
      <c r="F61" s="554"/>
      <c r="G61" s="555"/>
    </row>
    <row r="62" spans="1:15" ht="13.5" thickBot="1">
      <c r="A62" s="591" t="s">
        <v>183</v>
      </c>
      <c r="B62" s="592"/>
      <c r="C62" s="593"/>
      <c r="D62" s="556">
        <v>2</v>
      </c>
      <c r="E62" s="557"/>
      <c r="F62" s="557"/>
      <c r="G62" s="558"/>
    </row>
    <row r="63" spans="1:15">
      <c r="A63" s="130"/>
      <c r="B63" s="130"/>
      <c r="C63" s="130"/>
      <c r="D63" s="130"/>
      <c r="E63" s="130"/>
      <c r="F63" s="130"/>
      <c r="G63" s="130"/>
    </row>
    <row r="64" spans="1:15">
      <c r="A64" s="559" t="s">
        <v>449</v>
      </c>
      <c r="B64" s="559"/>
      <c r="C64" s="559"/>
      <c r="D64" s="559"/>
      <c r="E64" s="559"/>
      <c r="F64" s="559"/>
      <c r="G64" s="559"/>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33"/>
      <c r="B1" s="533"/>
      <c r="C1" s="470" t="s">
        <v>33</v>
      </c>
      <c r="D1" s="470"/>
      <c r="E1" s="470"/>
      <c r="F1" s="513" t="s">
        <v>209</v>
      </c>
      <c r="G1" s="513"/>
    </row>
    <row r="2" spans="1:9" ht="15.75" customHeight="1">
      <c r="A2" s="533"/>
      <c r="B2" s="533"/>
      <c r="C2" s="470"/>
      <c r="D2" s="470"/>
      <c r="E2" s="470"/>
      <c r="F2" s="513" t="s">
        <v>215</v>
      </c>
      <c r="G2" s="513"/>
    </row>
    <row r="3" spans="1:9" ht="15.75" customHeight="1">
      <c r="A3" s="533"/>
      <c r="B3" s="533"/>
      <c r="C3" s="470"/>
      <c r="D3" s="470"/>
      <c r="E3" s="470"/>
      <c r="F3" s="525" t="s">
        <v>946</v>
      </c>
      <c r="G3" s="526"/>
    </row>
    <row r="4" spans="1:9" ht="13.5" thickBot="1">
      <c r="A4" s="190"/>
      <c r="B4" s="150"/>
      <c r="C4" s="150"/>
      <c r="D4" s="151"/>
      <c r="E4" s="190"/>
      <c r="F4" s="190"/>
      <c r="G4" s="190"/>
    </row>
    <row r="5" spans="1:9" ht="13.5" thickBot="1">
      <c r="A5" s="527" t="s">
        <v>14</v>
      </c>
      <c r="B5" s="544" t="s">
        <v>15</v>
      </c>
      <c r="C5" s="545"/>
      <c r="D5" s="527" t="s">
        <v>16</v>
      </c>
      <c r="E5" s="544" t="s">
        <v>400</v>
      </c>
      <c r="F5" s="545"/>
      <c r="G5" s="535" t="s">
        <v>18</v>
      </c>
    </row>
    <row r="6" spans="1:9">
      <c r="A6" s="543"/>
      <c r="B6" s="132" t="s">
        <v>19</v>
      </c>
      <c r="C6" s="132" t="s">
        <v>21</v>
      </c>
      <c r="D6" s="543"/>
      <c r="E6" s="527" t="s">
        <v>23</v>
      </c>
      <c r="F6" s="527" t="s">
        <v>24</v>
      </c>
      <c r="G6" s="536"/>
    </row>
    <row r="7" spans="1:9" ht="51.75" thickBot="1">
      <c r="A7" s="528"/>
      <c r="B7" s="134" t="s">
        <v>20</v>
      </c>
      <c r="C7" s="134" t="s">
        <v>22</v>
      </c>
      <c r="D7" s="528"/>
      <c r="E7" s="528"/>
      <c r="F7" s="528"/>
      <c r="G7" s="537"/>
      <c r="I7" s="135"/>
    </row>
    <row r="8" spans="1:9" ht="55.5" customHeight="1" thickBot="1">
      <c r="A8" s="535" t="s">
        <v>293</v>
      </c>
      <c r="B8" s="538" t="s">
        <v>373</v>
      </c>
      <c r="C8" s="538"/>
      <c r="D8" s="134" t="s">
        <v>25</v>
      </c>
      <c r="E8" s="123">
        <v>15</v>
      </c>
      <c r="F8" s="123">
        <v>0</v>
      </c>
      <c r="G8" s="123" t="s">
        <v>503</v>
      </c>
      <c r="I8" s="135"/>
    </row>
    <row r="9" spans="1:9" ht="22.5" customHeight="1">
      <c r="A9" s="536"/>
      <c r="B9" s="539"/>
      <c r="C9" s="539"/>
      <c r="D9" s="538" t="s">
        <v>26</v>
      </c>
      <c r="E9" s="496">
        <v>5</v>
      </c>
      <c r="F9" s="496">
        <v>0</v>
      </c>
      <c r="G9" s="496" t="s">
        <v>504</v>
      </c>
    </row>
    <row r="10" spans="1:9" ht="41.25" customHeight="1" thickBot="1">
      <c r="A10" s="536"/>
      <c r="B10" s="539"/>
      <c r="C10" s="539"/>
      <c r="D10" s="540"/>
      <c r="E10" s="497"/>
      <c r="F10" s="497"/>
      <c r="G10" s="497"/>
    </row>
    <row r="11" spans="1:9" ht="29.25" customHeight="1" thickBot="1">
      <c r="A11" s="536"/>
      <c r="B11" s="539"/>
      <c r="C11" s="539"/>
      <c r="D11" s="134" t="s">
        <v>27</v>
      </c>
      <c r="E11" s="123">
        <v>0</v>
      </c>
      <c r="F11" s="123">
        <v>15</v>
      </c>
      <c r="G11" s="123"/>
    </row>
    <row r="12" spans="1:9" ht="27" customHeight="1" thickBot="1">
      <c r="A12" s="536"/>
      <c r="B12" s="539"/>
      <c r="C12" s="539"/>
      <c r="D12" s="134" t="s">
        <v>28</v>
      </c>
      <c r="E12" s="123">
        <v>10</v>
      </c>
      <c r="F12" s="123">
        <v>0</v>
      </c>
      <c r="G12" s="123" t="s">
        <v>505</v>
      </c>
    </row>
    <row r="13" spans="1:9" ht="51.75" thickBot="1">
      <c r="A13" s="536"/>
      <c r="B13" s="539"/>
      <c r="C13" s="539"/>
      <c r="D13" s="134" t="s">
        <v>29</v>
      </c>
      <c r="E13" s="123">
        <v>15</v>
      </c>
      <c r="F13" s="123">
        <v>0</v>
      </c>
      <c r="G13" s="123" t="s">
        <v>300</v>
      </c>
    </row>
    <row r="14" spans="1:9" ht="51.75" thickBot="1">
      <c r="A14" s="536"/>
      <c r="B14" s="539"/>
      <c r="C14" s="539"/>
      <c r="D14" s="134" t="s">
        <v>30</v>
      </c>
      <c r="E14" s="123">
        <v>10</v>
      </c>
      <c r="F14" s="123">
        <v>0</v>
      </c>
      <c r="G14" s="123" t="s">
        <v>506</v>
      </c>
    </row>
    <row r="15" spans="1:9" ht="39" thickBot="1">
      <c r="A15" s="536"/>
      <c r="B15" s="539"/>
      <c r="C15" s="539"/>
      <c r="D15" s="134" t="s">
        <v>31</v>
      </c>
      <c r="E15" s="123">
        <v>30</v>
      </c>
      <c r="F15" s="123"/>
      <c r="G15" s="123" t="s">
        <v>507</v>
      </c>
    </row>
    <row r="16" spans="1:9" ht="13.5" thickBot="1">
      <c r="A16" s="537"/>
      <c r="B16" s="540"/>
      <c r="C16" s="540"/>
      <c r="D16" s="192" t="s">
        <v>32</v>
      </c>
      <c r="E16" s="148">
        <v>85</v>
      </c>
      <c r="F16" s="148">
        <v>15</v>
      </c>
      <c r="G16" s="148"/>
    </row>
    <row r="17" spans="1:7">
      <c r="A17" s="190"/>
      <c r="B17" s="150"/>
      <c r="C17" s="150"/>
      <c r="D17" s="151"/>
      <c r="E17" s="190"/>
      <c r="F17" s="190"/>
      <c r="G17" s="190"/>
    </row>
    <row r="18" spans="1:7">
      <c r="A18" s="190"/>
      <c r="B18" s="150"/>
      <c r="C18" s="150"/>
      <c r="D18" s="151"/>
      <c r="E18" s="190"/>
      <c r="F18" s="190"/>
      <c r="G18" s="190"/>
    </row>
    <row r="19" spans="1:7">
      <c r="A19" s="130"/>
      <c r="B19" s="130"/>
      <c r="C19" s="130"/>
      <c r="D19" s="130"/>
      <c r="E19" s="130"/>
      <c r="F19" s="130"/>
      <c r="G19" s="130"/>
    </row>
    <row r="20" spans="1:7" ht="15.75" customHeight="1">
      <c r="A20" s="533"/>
      <c r="B20" s="533"/>
      <c r="C20" s="470" t="s">
        <v>33</v>
      </c>
      <c r="D20" s="470"/>
      <c r="E20" s="470"/>
      <c r="F20" s="513" t="s">
        <v>209</v>
      </c>
      <c r="G20" s="513"/>
    </row>
    <row r="21" spans="1:7" ht="15.75" customHeight="1">
      <c r="A21" s="533"/>
      <c r="B21" s="533"/>
      <c r="C21" s="470"/>
      <c r="D21" s="470"/>
      <c r="E21" s="470"/>
      <c r="F21" s="513" t="s">
        <v>210</v>
      </c>
      <c r="G21" s="513"/>
    </row>
    <row r="22" spans="1:7" ht="15.75" customHeight="1">
      <c r="A22" s="533"/>
      <c r="B22" s="533"/>
      <c r="C22" s="470"/>
      <c r="D22" s="470"/>
      <c r="E22" s="470"/>
      <c r="F22" s="525" t="s">
        <v>211</v>
      </c>
      <c r="G22" s="526"/>
    </row>
    <row r="23" spans="1:7" ht="13.5" thickBot="1">
      <c r="A23" s="190"/>
      <c r="B23" s="150"/>
      <c r="C23" s="150"/>
      <c r="D23" s="151"/>
      <c r="E23" s="190"/>
      <c r="F23" s="190"/>
      <c r="G23" s="190"/>
    </row>
    <row r="24" spans="1:7" ht="13.5" thickBot="1">
      <c r="A24" s="527" t="s">
        <v>14</v>
      </c>
      <c r="B24" s="544" t="s">
        <v>15</v>
      </c>
      <c r="C24" s="545"/>
      <c r="D24" s="527" t="s">
        <v>16</v>
      </c>
      <c r="E24" s="544" t="s">
        <v>400</v>
      </c>
      <c r="F24" s="545"/>
      <c r="G24" s="535" t="s">
        <v>18</v>
      </c>
    </row>
    <row r="25" spans="1:7">
      <c r="A25" s="543"/>
      <c r="B25" s="132" t="s">
        <v>19</v>
      </c>
      <c r="C25" s="132" t="s">
        <v>21</v>
      </c>
      <c r="D25" s="543"/>
      <c r="E25" s="527" t="s">
        <v>23</v>
      </c>
      <c r="F25" s="527" t="s">
        <v>24</v>
      </c>
      <c r="G25" s="536"/>
    </row>
    <row r="26" spans="1:7" ht="51.75" thickBot="1">
      <c r="A26" s="528"/>
      <c r="B26" s="134" t="s">
        <v>20</v>
      </c>
      <c r="C26" s="134" t="s">
        <v>22</v>
      </c>
      <c r="D26" s="528"/>
      <c r="E26" s="528"/>
      <c r="F26" s="528"/>
      <c r="G26" s="537"/>
    </row>
    <row r="27" spans="1:7" ht="59.25" customHeight="1" thickBot="1">
      <c r="A27" s="535" t="s">
        <v>508</v>
      </c>
      <c r="B27" s="538" t="s">
        <v>373</v>
      </c>
      <c r="C27" s="538"/>
      <c r="D27" s="134" t="s">
        <v>25</v>
      </c>
      <c r="E27" s="123">
        <v>15</v>
      </c>
      <c r="F27" s="123">
        <v>0</v>
      </c>
      <c r="G27" s="123" t="s">
        <v>503</v>
      </c>
    </row>
    <row r="28" spans="1:7" ht="47.25" customHeight="1">
      <c r="A28" s="536"/>
      <c r="B28" s="539"/>
      <c r="C28" s="539"/>
      <c r="D28" s="538" t="s">
        <v>26</v>
      </c>
      <c r="E28" s="496">
        <v>5</v>
      </c>
      <c r="F28" s="496">
        <v>0</v>
      </c>
      <c r="G28" s="496" t="s">
        <v>504</v>
      </c>
    </row>
    <row r="29" spans="1:7" ht="24" customHeight="1" thickBot="1">
      <c r="A29" s="536"/>
      <c r="B29" s="539"/>
      <c r="C29" s="539"/>
      <c r="D29" s="540"/>
      <c r="E29" s="497"/>
      <c r="F29" s="497"/>
      <c r="G29" s="497"/>
    </row>
    <row r="30" spans="1:7" ht="25.5" customHeight="1" thickBot="1">
      <c r="A30" s="536"/>
      <c r="B30" s="539"/>
      <c r="C30" s="539"/>
      <c r="D30" s="134" t="s">
        <v>27</v>
      </c>
      <c r="E30" s="123">
        <v>0</v>
      </c>
      <c r="F30" s="123">
        <v>15</v>
      </c>
      <c r="G30" s="123"/>
    </row>
    <row r="31" spans="1:7" ht="36" customHeight="1" thickBot="1">
      <c r="A31" s="536"/>
      <c r="B31" s="539"/>
      <c r="C31" s="539"/>
      <c r="D31" s="134" t="s">
        <v>28</v>
      </c>
      <c r="E31" s="123">
        <v>10</v>
      </c>
      <c r="F31" s="123">
        <v>0</v>
      </c>
      <c r="G31" s="123" t="s">
        <v>509</v>
      </c>
    </row>
    <row r="32" spans="1:7" ht="51.75" thickBot="1">
      <c r="A32" s="536"/>
      <c r="B32" s="539"/>
      <c r="C32" s="539"/>
      <c r="D32" s="134" t="s">
        <v>29</v>
      </c>
      <c r="E32" s="123">
        <v>15</v>
      </c>
      <c r="F32" s="123">
        <v>0</v>
      </c>
      <c r="G32" s="123" t="s">
        <v>510</v>
      </c>
    </row>
    <row r="33" spans="1:7" ht="51.75" thickBot="1">
      <c r="A33" s="536"/>
      <c r="B33" s="539"/>
      <c r="C33" s="539"/>
      <c r="D33" s="134" t="s">
        <v>30</v>
      </c>
      <c r="E33" s="123">
        <v>10</v>
      </c>
      <c r="F33" s="123">
        <v>0</v>
      </c>
      <c r="G33" s="123" t="s">
        <v>511</v>
      </c>
    </row>
    <row r="34" spans="1:7" ht="39" thickBot="1">
      <c r="A34" s="536"/>
      <c r="B34" s="539"/>
      <c r="C34" s="539"/>
      <c r="D34" s="134" t="s">
        <v>31</v>
      </c>
      <c r="E34" s="123">
        <v>30</v>
      </c>
      <c r="F34" s="123">
        <v>0</v>
      </c>
      <c r="G34" s="123" t="s">
        <v>507</v>
      </c>
    </row>
    <row r="35" spans="1:7" ht="13.5" thickBot="1">
      <c r="A35" s="537"/>
      <c r="B35" s="540"/>
      <c r="C35" s="540"/>
      <c r="D35" s="192" t="s">
        <v>32</v>
      </c>
      <c r="E35" s="148">
        <v>85</v>
      </c>
      <c r="F35" s="148">
        <v>15</v>
      </c>
      <c r="G35" s="148"/>
    </row>
    <row r="36" spans="1:7">
      <c r="A36" s="130"/>
      <c r="B36" s="130"/>
      <c r="C36" s="130"/>
      <c r="D36" s="130"/>
      <c r="E36" s="130"/>
      <c r="F36" s="130"/>
      <c r="G36" s="130"/>
    </row>
    <row r="37" spans="1:7" ht="13.5" thickBot="1">
      <c r="A37" s="130"/>
      <c r="B37" s="130"/>
      <c r="C37" s="130"/>
      <c r="D37" s="130"/>
      <c r="E37" s="130"/>
      <c r="F37" s="130"/>
      <c r="G37" s="130"/>
    </row>
    <row r="38" spans="1:7">
      <c r="A38" s="560" t="s">
        <v>177</v>
      </c>
      <c r="B38" s="561"/>
      <c r="C38" s="562"/>
      <c r="D38" s="566" t="s">
        <v>178</v>
      </c>
      <c r="E38" s="567"/>
      <c r="F38" s="567"/>
      <c r="G38" s="568"/>
    </row>
    <row r="39" spans="1:7">
      <c r="A39" s="563"/>
      <c r="B39" s="564"/>
      <c r="C39" s="565"/>
      <c r="D39" s="569" t="s">
        <v>179</v>
      </c>
      <c r="E39" s="570"/>
      <c r="F39" s="570"/>
      <c r="G39" s="571"/>
    </row>
    <row r="40" spans="1:7">
      <c r="A40" s="563"/>
      <c r="B40" s="564"/>
      <c r="C40" s="565"/>
      <c r="D40" s="569" t="s">
        <v>180</v>
      </c>
      <c r="E40" s="570"/>
      <c r="F40" s="570"/>
      <c r="G40" s="571"/>
    </row>
    <row r="41" spans="1:7">
      <c r="A41" s="588" t="s">
        <v>181</v>
      </c>
      <c r="B41" s="589"/>
      <c r="C41" s="590"/>
      <c r="D41" s="553">
        <v>0</v>
      </c>
      <c r="E41" s="554"/>
      <c r="F41" s="554"/>
      <c r="G41" s="555"/>
    </row>
    <row r="42" spans="1:7">
      <c r="A42" s="588" t="s">
        <v>182</v>
      </c>
      <c r="B42" s="589"/>
      <c r="C42" s="590"/>
      <c r="D42" s="553">
        <v>1</v>
      </c>
      <c r="E42" s="554"/>
      <c r="F42" s="554"/>
      <c r="G42" s="555"/>
    </row>
    <row r="43" spans="1:7" ht="13.5" thickBot="1">
      <c r="A43" s="591" t="s">
        <v>183</v>
      </c>
      <c r="B43" s="592"/>
      <c r="C43" s="593"/>
      <c r="D43" s="556">
        <v>2</v>
      </c>
      <c r="E43" s="557"/>
      <c r="F43" s="557"/>
      <c r="G43" s="558"/>
    </row>
    <row r="44" spans="1:7">
      <c r="A44" s="130"/>
      <c r="B44" s="130"/>
      <c r="C44" s="130"/>
      <c r="D44" s="130"/>
      <c r="E44" s="130"/>
      <c r="F44" s="130"/>
      <c r="G44" s="130"/>
    </row>
    <row r="45" spans="1:7">
      <c r="A45" s="559" t="s">
        <v>449</v>
      </c>
      <c r="B45" s="559"/>
      <c r="C45" s="559"/>
      <c r="D45" s="559"/>
      <c r="E45" s="559"/>
      <c r="F45" s="559"/>
      <c r="G45" s="559"/>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33"/>
      <c r="B1" s="533"/>
      <c r="C1" s="470" t="s">
        <v>33</v>
      </c>
      <c r="D1" s="470"/>
      <c r="E1" s="470"/>
      <c r="F1" s="513" t="s">
        <v>209</v>
      </c>
      <c r="G1" s="513"/>
    </row>
    <row r="2" spans="1:9" ht="15.75" customHeight="1">
      <c r="A2" s="533"/>
      <c r="B2" s="533"/>
      <c r="C2" s="470"/>
      <c r="D2" s="470"/>
      <c r="E2" s="470"/>
      <c r="F2" s="513" t="s">
        <v>215</v>
      </c>
      <c r="G2" s="513"/>
    </row>
    <row r="3" spans="1:9" ht="15.75" customHeight="1">
      <c r="A3" s="533"/>
      <c r="B3" s="533"/>
      <c r="C3" s="470"/>
      <c r="D3" s="470"/>
      <c r="E3" s="470"/>
      <c r="F3" s="525" t="s">
        <v>946</v>
      </c>
      <c r="G3" s="526"/>
    </row>
    <row r="4" spans="1:9" ht="13.5" thickBot="1">
      <c r="A4" s="130"/>
      <c r="B4" s="130"/>
      <c r="C4" s="130"/>
      <c r="D4" s="130"/>
      <c r="E4" s="130"/>
      <c r="F4" s="130"/>
      <c r="G4" s="130"/>
    </row>
    <row r="5" spans="1:9" ht="13.5" thickBot="1">
      <c r="A5" s="527" t="s">
        <v>14</v>
      </c>
      <c r="B5" s="544" t="s">
        <v>15</v>
      </c>
      <c r="C5" s="545"/>
      <c r="D5" s="527" t="s">
        <v>16</v>
      </c>
      <c r="E5" s="544" t="s">
        <v>400</v>
      </c>
      <c r="F5" s="545"/>
      <c r="G5" s="535" t="s">
        <v>18</v>
      </c>
    </row>
    <row r="6" spans="1:9">
      <c r="A6" s="543"/>
      <c r="B6" s="132" t="s">
        <v>19</v>
      </c>
      <c r="C6" s="132" t="s">
        <v>21</v>
      </c>
      <c r="D6" s="543"/>
      <c r="E6" s="527" t="s">
        <v>23</v>
      </c>
      <c r="F6" s="527" t="s">
        <v>24</v>
      </c>
      <c r="G6" s="536"/>
    </row>
    <row r="7" spans="1:9" ht="51.75" thickBot="1">
      <c r="A7" s="528"/>
      <c r="B7" s="134" t="s">
        <v>20</v>
      </c>
      <c r="C7" s="134" t="s">
        <v>22</v>
      </c>
      <c r="D7" s="528"/>
      <c r="E7" s="528"/>
      <c r="F7" s="528"/>
      <c r="G7" s="537"/>
      <c r="I7" s="135"/>
    </row>
    <row r="8" spans="1:9" ht="51.75" thickBot="1">
      <c r="A8" s="535" t="s">
        <v>299</v>
      </c>
      <c r="B8" s="538" t="s">
        <v>373</v>
      </c>
      <c r="C8" s="538"/>
      <c r="D8" s="139" t="s">
        <v>25</v>
      </c>
      <c r="E8" s="122">
        <v>15</v>
      </c>
      <c r="F8" s="122">
        <v>0</v>
      </c>
      <c r="G8" s="122" t="s">
        <v>512</v>
      </c>
      <c r="I8" s="135"/>
    </row>
    <row r="9" spans="1:9" ht="45.75" customHeight="1">
      <c r="A9" s="536"/>
      <c r="B9" s="539"/>
      <c r="C9" s="539"/>
      <c r="D9" s="538" t="s">
        <v>26</v>
      </c>
      <c r="E9" s="496">
        <v>5</v>
      </c>
      <c r="F9" s="496">
        <v>0</v>
      </c>
      <c r="G9" s="496" t="s">
        <v>412</v>
      </c>
      <c r="I9" s="135"/>
    </row>
    <row r="10" spans="1:9" ht="19.5" customHeight="1" thickBot="1">
      <c r="A10" s="536"/>
      <c r="B10" s="539"/>
      <c r="C10" s="539"/>
      <c r="D10" s="540"/>
      <c r="E10" s="497"/>
      <c r="F10" s="497"/>
      <c r="G10" s="497"/>
    </row>
    <row r="11" spans="1:9" ht="24" customHeight="1" thickBot="1">
      <c r="A11" s="536"/>
      <c r="B11" s="539"/>
      <c r="C11" s="539"/>
      <c r="D11" s="134" t="s">
        <v>27</v>
      </c>
      <c r="E11" s="123">
        <v>0</v>
      </c>
      <c r="F11" s="123">
        <v>15</v>
      </c>
      <c r="G11" s="123"/>
    </row>
    <row r="12" spans="1:9" ht="36.75" customHeight="1" thickBot="1">
      <c r="A12" s="536"/>
      <c r="B12" s="539"/>
      <c r="C12" s="539"/>
      <c r="D12" s="134" t="s">
        <v>28</v>
      </c>
      <c r="E12" s="123">
        <v>10</v>
      </c>
      <c r="F12" s="123">
        <v>0</v>
      </c>
      <c r="G12" s="123" t="s">
        <v>513</v>
      </c>
    </row>
    <row r="13" spans="1:9" ht="51.75" thickBot="1">
      <c r="A13" s="536"/>
      <c r="B13" s="539"/>
      <c r="C13" s="539"/>
      <c r="D13" s="134" t="s">
        <v>29</v>
      </c>
      <c r="E13" s="123">
        <v>15</v>
      </c>
      <c r="F13" s="123">
        <v>0</v>
      </c>
      <c r="G13" s="123" t="s">
        <v>514</v>
      </c>
    </row>
    <row r="14" spans="1:9" ht="51.75" thickBot="1">
      <c r="A14" s="536"/>
      <c r="B14" s="539"/>
      <c r="C14" s="539"/>
      <c r="D14" s="134" t="s">
        <v>30</v>
      </c>
      <c r="E14" s="123">
        <v>10</v>
      </c>
      <c r="F14" s="123">
        <v>0</v>
      </c>
      <c r="G14" s="123" t="s">
        <v>513</v>
      </c>
    </row>
    <row r="15" spans="1:9" ht="39" thickBot="1">
      <c r="A15" s="536"/>
      <c r="B15" s="539"/>
      <c r="C15" s="539"/>
      <c r="D15" s="134" t="s">
        <v>31</v>
      </c>
      <c r="E15" s="123">
        <v>30</v>
      </c>
      <c r="F15" s="123">
        <v>0</v>
      </c>
      <c r="G15" s="123" t="s">
        <v>472</v>
      </c>
    </row>
    <row r="16" spans="1:9" ht="13.5" thickBot="1">
      <c r="A16" s="537"/>
      <c r="B16" s="540"/>
      <c r="C16" s="540"/>
      <c r="D16" s="192" t="s">
        <v>32</v>
      </c>
      <c r="E16" s="148">
        <v>85</v>
      </c>
      <c r="F16" s="148">
        <v>15</v>
      </c>
      <c r="G16" s="148"/>
    </row>
    <row r="17" spans="1:7">
      <c r="A17" s="190"/>
      <c r="B17" s="150"/>
      <c r="C17" s="150"/>
      <c r="D17" s="151"/>
      <c r="E17" s="190"/>
      <c r="F17" s="190"/>
      <c r="G17" s="190"/>
    </row>
    <row r="18" spans="1:7">
      <c r="A18" s="190"/>
      <c r="B18" s="150"/>
      <c r="C18" s="150"/>
      <c r="D18" s="151"/>
      <c r="E18" s="190"/>
      <c r="F18" s="190"/>
      <c r="G18" s="190"/>
    </row>
    <row r="19" spans="1:7">
      <c r="A19" s="190"/>
      <c r="B19" s="150"/>
      <c r="C19" s="150"/>
      <c r="D19" s="151"/>
      <c r="E19" s="190"/>
      <c r="F19" s="190"/>
      <c r="G19" s="190"/>
    </row>
    <row r="20" spans="1:7" ht="15.75" customHeight="1">
      <c r="A20" s="533"/>
      <c r="B20" s="533"/>
      <c r="C20" s="470" t="s">
        <v>33</v>
      </c>
      <c r="D20" s="470"/>
      <c r="E20" s="470"/>
      <c r="F20" s="513" t="s">
        <v>209</v>
      </c>
      <c r="G20" s="513"/>
    </row>
    <row r="21" spans="1:7" ht="15.75" customHeight="1">
      <c r="A21" s="533"/>
      <c r="B21" s="533"/>
      <c r="C21" s="470"/>
      <c r="D21" s="470"/>
      <c r="E21" s="470"/>
      <c r="F21" s="513" t="s">
        <v>215</v>
      </c>
      <c r="G21" s="513"/>
    </row>
    <row r="22" spans="1:7" ht="15.75" customHeight="1">
      <c r="A22" s="533"/>
      <c r="B22" s="533"/>
      <c r="C22" s="470"/>
      <c r="D22" s="470"/>
      <c r="E22" s="470"/>
      <c r="F22" s="525" t="s">
        <v>946</v>
      </c>
      <c r="G22" s="526"/>
    </row>
    <row r="23" spans="1:7" ht="13.5" thickBot="1">
      <c r="A23" s="190"/>
      <c r="B23" s="150"/>
      <c r="C23" s="150"/>
      <c r="D23" s="151"/>
      <c r="E23" s="190"/>
      <c r="F23" s="190"/>
      <c r="G23" s="190"/>
    </row>
    <row r="24" spans="1:7" ht="13.5" thickBot="1">
      <c r="A24" s="527" t="s">
        <v>14</v>
      </c>
      <c r="B24" s="544" t="s">
        <v>15</v>
      </c>
      <c r="C24" s="545"/>
      <c r="D24" s="527" t="s">
        <v>16</v>
      </c>
      <c r="E24" s="544" t="s">
        <v>400</v>
      </c>
      <c r="F24" s="545"/>
      <c r="G24" s="535" t="s">
        <v>18</v>
      </c>
    </row>
    <row r="25" spans="1:7">
      <c r="A25" s="543"/>
      <c r="B25" s="132" t="s">
        <v>19</v>
      </c>
      <c r="C25" s="132" t="s">
        <v>21</v>
      </c>
      <c r="D25" s="543"/>
      <c r="E25" s="527" t="s">
        <v>23</v>
      </c>
      <c r="F25" s="527" t="s">
        <v>24</v>
      </c>
      <c r="G25" s="536"/>
    </row>
    <row r="26" spans="1:7" ht="51.75" thickBot="1">
      <c r="A26" s="528"/>
      <c r="B26" s="134" t="s">
        <v>20</v>
      </c>
      <c r="C26" s="134" t="s">
        <v>22</v>
      </c>
      <c r="D26" s="528"/>
      <c r="E26" s="528"/>
      <c r="F26" s="528"/>
      <c r="G26" s="537"/>
    </row>
    <row r="27" spans="1:7" ht="51.75" thickBot="1">
      <c r="A27" s="535" t="s">
        <v>515</v>
      </c>
      <c r="B27" s="538" t="s">
        <v>373</v>
      </c>
      <c r="C27" s="538"/>
      <c r="D27" s="134" t="s">
        <v>25</v>
      </c>
      <c r="E27" s="123">
        <v>15</v>
      </c>
      <c r="F27" s="123">
        <v>0</v>
      </c>
      <c r="G27" s="122" t="s">
        <v>512</v>
      </c>
    </row>
    <row r="28" spans="1:7">
      <c r="A28" s="536"/>
      <c r="B28" s="539"/>
      <c r="C28" s="539"/>
      <c r="D28" s="538" t="s">
        <v>26</v>
      </c>
      <c r="E28" s="496">
        <v>5</v>
      </c>
      <c r="F28" s="496">
        <v>0</v>
      </c>
      <c r="G28" s="496" t="s">
        <v>412</v>
      </c>
    </row>
    <row r="29" spans="1:7" ht="13.5" thickBot="1">
      <c r="A29" s="536"/>
      <c r="B29" s="539"/>
      <c r="C29" s="539"/>
      <c r="D29" s="540"/>
      <c r="E29" s="497"/>
      <c r="F29" s="497"/>
      <c r="G29" s="497"/>
    </row>
    <row r="30" spans="1:7" ht="21" customHeight="1" thickBot="1">
      <c r="A30" s="536"/>
      <c r="B30" s="539"/>
      <c r="C30" s="539"/>
      <c r="D30" s="134" t="s">
        <v>27</v>
      </c>
      <c r="E30" s="123">
        <v>15</v>
      </c>
      <c r="F30" s="123">
        <v>0</v>
      </c>
      <c r="G30" s="123" t="s">
        <v>516</v>
      </c>
    </row>
    <row r="31" spans="1:7" ht="19.5" customHeight="1" thickBot="1">
      <c r="A31" s="536"/>
      <c r="B31" s="539"/>
      <c r="C31" s="539"/>
      <c r="D31" s="134" t="s">
        <v>28</v>
      </c>
      <c r="E31" s="123">
        <v>10</v>
      </c>
      <c r="F31" s="123">
        <v>0</v>
      </c>
      <c r="G31" s="123" t="s">
        <v>516</v>
      </c>
    </row>
    <row r="32" spans="1:7" ht="51.75" thickBot="1">
      <c r="A32" s="536"/>
      <c r="B32" s="539"/>
      <c r="C32" s="539"/>
      <c r="D32" s="134" t="s">
        <v>29</v>
      </c>
      <c r="E32" s="123">
        <v>15</v>
      </c>
      <c r="F32" s="123">
        <v>0</v>
      </c>
      <c r="G32" s="123" t="s">
        <v>517</v>
      </c>
    </row>
    <row r="33" spans="1:7" ht="51.75" thickBot="1">
      <c r="A33" s="536"/>
      <c r="B33" s="539"/>
      <c r="C33" s="539"/>
      <c r="D33" s="134" t="s">
        <v>30</v>
      </c>
      <c r="E33" s="123">
        <v>10</v>
      </c>
      <c r="F33" s="123">
        <v>0</v>
      </c>
      <c r="G33" s="123" t="s">
        <v>518</v>
      </c>
    </row>
    <row r="34" spans="1:7" ht="39" thickBot="1">
      <c r="A34" s="536"/>
      <c r="B34" s="539"/>
      <c r="C34" s="539"/>
      <c r="D34" s="134" t="s">
        <v>31</v>
      </c>
      <c r="E34" s="123">
        <v>30</v>
      </c>
      <c r="F34" s="123"/>
      <c r="G34" s="123" t="s">
        <v>472</v>
      </c>
    </row>
    <row r="35" spans="1:7" ht="13.5" thickBot="1">
      <c r="A35" s="537"/>
      <c r="B35" s="540"/>
      <c r="C35" s="540"/>
      <c r="D35" s="192" t="s">
        <v>32</v>
      </c>
      <c r="E35" s="148">
        <v>100</v>
      </c>
      <c r="F35" s="148">
        <v>0</v>
      </c>
      <c r="G35" s="148"/>
    </row>
    <row r="36" spans="1:7">
      <c r="A36" s="190"/>
      <c r="B36" s="150"/>
      <c r="C36" s="150"/>
      <c r="D36" s="151"/>
      <c r="E36" s="190"/>
      <c r="F36" s="190"/>
      <c r="G36" s="190"/>
    </row>
    <row r="37" spans="1:7">
      <c r="A37" s="190"/>
      <c r="B37" s="150"/>
      <c r="C37" s="150"/>
      <c r="D37" s="151"/>
      <c r="E37" s="190"/>
      <c r="F37" s="190"/>
      <c r="G37" s="190"/>
    </row>
    <row r="38" spans="1:7">
      <c r="A38" s="130"/>
      <c r="B38" s="130"/>
      <c r="C38" s="130"/>
      <c r="D38" s="130"/>
      <c r="E38" s="130"/>
      <c r="F38" s="130"/>
      <c r="G38" s="130"/>
    </row>
    <row r="39" spans="1:7" ht="15.75" customHeight="1">
      <c r="A39" s="533"/>
      <c r="B39" s="533"/>
      <c r="C39" s="470" t="s">
        <v>33</v>
      </c>
      <c r="D39" s="470"/>
      <c r="E39" s="470"/>
      <c r="F39" s="513" t="s">
        <v>209</v>
      </c>
      <c r="G39" s="513"/>
    </row>
    <row r="40" spans="1:7" ht="15.75" customHeight="1">
      <c r="A40" s="533"/>
      <c r="B40" s="533"/>
      <c r="C40" s="470"/>
      <c r="D40" s="470"/>
      <c r="E40" s="470"/>
      <c r="F40" s="513" t="s">
        <v>215</v>
      </c>
      <c r="G40" s="513"/>
    </row>
    <row r="41" spans="1:7" ht="15.75" customHeight="1">
      <c r="A41" s="533"/>
      <c r="B41" s="533"/>
      <c r="C41" s="470"/>
      <c r="D41" s="470"/>
      <c r="E41" s="470"/>
      <c r="F41" s="525" t="s">
        <v>946</v>
      </c>
      <c r="G41" s="526"/>
    </row>
    <row r="42" spans="1:7" ht="13.5" thickBot="1">
      <c r="A42" s="190"/>
      <c r="B42" s="150"/>
      <c r="C42" s="150"/>
      <c r="D42" s="151"/>
      <c r="E42" s="190"/>
      <c r="F42" s="190"/>
      <c r="G42" s="190"/>
    </row>
    <row r="43" spans="1:7" ht="13.5" thickBot="1">
      <c r="A43" s="527" t="s">
        <v>14</v>
      </c>
      <c r="B43" s="544" t="s">
        <v>15</v>
      </c>
      <c r="C43" s="545"/>
      <c r="D43" s="527" t="s">
        <v>16</v>
      </c>
      <c r="E43" s="544" t="s">
        <v>400</v>
      </c>
      <c r="F43" s="545"/>
      <c r="G43" s="535" t="s">
        <v>18</v>
      </c>
    </row>
    <row r="44" spans="1:7">
      <c r="A44" s="543"/>
      <c r="B44" s="132" t="s">
        <v>19</v>
      </c>
      <c r="C44" s="132" t="s">
        <v>21</v>
      </c>
      <c r="D44" s="543"/>
      <c r="E44" s="527" t="s">
        <v>23</v>
      </c>
      <c r="F44" s="527" t="s">
        <v>24</v>
      </c>
      <c r="G44" s="536"/>
    </row>
    <row r="45" spans="1:7" ht="51.75" thickBot="1">
      <c r="A45" s="528"/>
      <c r="B45" s="134" t="s">
        <v>20</v>
      </c>
      <c r="C45" s="134" t="s">
        <v>22</v>
      </c>
      <c r="D45" s="528"/>
      <c r="E45" s="528"/>
      <c r="F45" s="528"/>
      <c r="G45" s="537"/>
    </row>
    <row r="46" spans="1:7" ht="51.75" thickBot="1">
      <c r="A46" s="535" t="s">
        <v>302</v>
      </c>
      <c r="B46" s="538" t="s">
        <v>373</v>
      </c>
      <c r="C46" s="538"/>
      <c r="D46" s="204" t="s">
        <v>25</v>
      </c>
      <c r="E46" s="183">
        <v>15</v>
      </c>
      <c r="F46" s="183">
        <v>0</v>
      </c>
      <c r="G46" s="183" t="s">
        <v>463</v>
      </c>
    </row>
    <row r="47" spans="1:7" ht="44.25" customHeight="1">
      <c r="A47" s="536"/>
      <c r="B47" s="539"/>
      <c r="C47" s="539"/>
      <c r="D47" s="596" t="s">
        <v>26</v>
      </c>
      <c r="E47" s="594">
        <v>5</v>
      </c>
      <c r="F47" s="594">
        <v>0</v>
      </c>
      <c r="G47" s="594" t="s">
        <v>412</v>
      </c>
    </row>
    <row r="48" spans="1:7" ht="18" customHeight="1" thickBot="1">
      <c r="A48" s="536"/>
      <c r="B48" s="539"/>
      <c r="C48" s="539"/>
      <c r="D48" s="597"/>
      <c r="E48" s="595"/>
      <c r="F48" s="595"/>
      <c r="G48" s="595"/>
    </row>
    <row r="49" spans="1:7" ht="19.5" customHeight="1" thickBot="1">
      <c r="A49" s="536"/>
      <c r="B49" s="539"/>
      <c r="C49" s="539"/>
      <c r="D49" s="204" t="s">
        <v>27</v>
      </c>
      <c r="E49" s="183">
        <v>0</v>
      </c>
      <c r="F49" s="183">
        <v>15</v>
      </c>
      <c r="G49" s="183"/>
    </row>
    <row r="50" spans="1:7" ht="18.75" customHeight="1" thickBot="1">
      <c r="A50" s="536"/>
      <c r="B50" s="539"/>
      <c r="C50" s="539"/>
      <c r="D50" s="204" t="s">
        <v>28</v>
      </c>
      <c r="E50" s="183">
        <v>10</v>
      </c>
      <c r="F50" s="183">
        <v>0</v>
      </c>
      <c r="G50" s="183" t="s">
        <v>519</v>
      </c>
    </row>
    <row r="51" spans="1:7" ht="51.75" thickBot="1">
      <c r="A51" s="536"/>
      <c r="B51" s="539"/>
      <c r="C51" s="539"/>
      <c r="D51" s="204" t="s">
        <v>29</v>
      </c>
      <c r="E51" s="183">
        <v>15</v>
      </c>
      <c r="F51" s="183">
        <v>0</v>
      </c>
      <c r="G51" s="183" t="s">
        <v>300</v>
      </c>
    </row>
    <row r="52" spans="1:7" ht="51.75" thickBot="1">
      <c r="A52" s="536"/>
      <c r="B52" s="539"/>
      <c r="C52" s="539"/>
      <c r="D52" s="204" t="s">
        <v>30</v>
      </c>
      <c r="E52" s="183">
        <v>10</v>
      </c>
      <c r="F52" s="183">
        <v>0</v>
      </c>
      <c r="G52" s="183" t="s">
        <v>419</v>
      </c>
    </row>
    <row r="53" spans="1:7" ht="58.5" customHeight="1" thickBot="1">
      <c r="A53" s="536"/>
      <c r="B53" s="539"/>
      <c r="C53" s="539"/>
      <c r="D53" s="204" t="s">
        <v>31</v>
      </c>
      <c r="E53" s="183">
        <v>30</v>
      </c>
      <c r="F53" s="183">
        <v>0</v>
      </c>
      <c r="G53" s="183" t="s">
        <v>472</v>
      </c>
    </row>
    <row r="54" spans="1:7" ht="13.5" thickBot="1">
      <c r="A54" s="537"/>
      <c r="B54" s="540"/>
      <c r="C54" s="540"/>
      <c r="D54" s="192" t="s">
        <v>32</v>
      </c>
      <c r="E54" s="148">
        <v>85</v>
      </c>
      <c r="F54" s="148">
        <v>15</v>
      </c>
      <c r="G54" s="148"/>
    </row>
    <row r="55" spans="1:7">
      <c r="A55" s="130"/>
      <c r="B55" s="130"/>
      <c r="C55" s="130"/>
      <c r="D55" s="130"/>
      <c r="E55" s="130"/>
      <c r="F55" s="130"/>
      <c r="G55" s="130"/>
    </row>
    <row r="56" spans="1:7" ht="13.5" thickBot="1">
      <c r="A56" s="130"/>
      <c r="B56" s="130"/>
      <c r="C56" s="130"/>
      <c r="D56" s="130"/>
      <c r="E56" s="130"/>
      <c r="F56" s="130"/>
      <c r="G56" s="130"/>
    </row>
    <row r="57" spans="1:7">
      <c r="A57" s="560" t="s">
        <v>177</v>
      </c>
      <c r="B57" s="561"/>
      <c r="C57" s="562"/>
      <c r="D57" s="566" t="s">
        <v>178</v>
      </c>
      <c r="E57" s="567"/>
      <c r="F57" s="567"/>
      <c r="G57" s="568"/>
    </row>
    <row r="58" spans="1:7">
      <c r="A58" s="563"/>
      <c r="B58" s="564"/>
      <c r="C58" s="565"/>
      <c r="D58" s="569" t="s">
        <v>179</v>
      </c>
      <c r="E58" s="570"/>
      <c r="F58" s="570"/>
      <c r="G58" s="571"/>
    </row>
    <row r="59" spans="1:7">
      <c r="A59" s="563"/>
      <c r="B59" s="564"/>
      <c r="C59" s="565"/>
      <c r="D59" s="569" t="s">
        <v>180</v>
      </c>
      <c r="E59" s="570"/>
      <c r="F59" s="570"/>
      <c r="G59" s="571"/>
    </row>
    <row r="60" spans="1:7">
      <c r="A60" s="588" t="s">
        <v>181</v>
      </c>
      <c r="B60" s="589"/>
      <c r="C60" s="590"/>
      <c r="D60" s="553">
        <v>0</v>
      </c>
      <c r="E60" s="554"/>
      <c r="F60" s="554"/>
      <c r="G60" s="555"/>
    </row>
    <row r="61" spans="1:7">
      <c r="A61" s="588" t="s">
        <v>182</v>
      </c>
      <c r="B61" s="589"/>
      <c r="C61" s="590"/>
      <c r="D61" s="553">
        <v>1</v>
      </c>
      <c r="E61" s="554"/>
      <c r="F61" s="554"/>
      <c r="G61" s="555"/>
    </row>
    <row r="62" spans="1:7" ht="13.5" thickBot="1">
      <c r="A62" s="591" t="s">
        <v>183</v>
      </c>
      <c r="B62" s="592"/>
      <c r="C62" s="593"/>
      <c r="D62" s="556">
        <v>2</v>
      </c>
      <c r="E62" s="557"/>
      <c r="F62" s="557"/>
      <c r="G62" s="558"/>
    </row>
    <row r="63" spans="1:7">
      <c r="A63" s="130"/>
      <c r="B63" s="130"/>
      <c r="C63" s="130"/>
      <c r="D63" s="130"/>
      <c r="E63" s="130"/>
      <c r="F63" s="130"/>
      <c r="G63" s="130"/>
    </row>
    <row r="64" spans="1:7">
      <c r="A64" s="559" t="s">
        <v>449</v>
      </c>
      <c r="B64" s="559"/>
      <c r="C64" s="559"/>
      <c r="D64" s="559"/>
      <c r="E64" s="559"/>
      <c r="F64" s="559"/>
      <c r="G64" s="559"/>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33"/>
      <c r="B1" s="533"/>
      <c r="C1" s="470" t="s">
        <v>33</v>
      </c>
      <c r="D1" s="470"/>
      <c r="E1" s="470"/>
      <c r="F1" s="513" t="s">
        <v>209</v>
      </c>
      <c r="G1" s="513"/>
    </row>
    <row r="2" spans="1:9" ht="15.75" customHeight="1">
      <c r="A2" s="533"/>
      <c r="B2" s="533"/>
      <c r="C2" s="470"/>
      <c r="D2" s="470"/>
      <c r="E2" s="470"/>
      <c r="F2" s="513" t="s">
        <v>215</v>
      </c>
      <c r="G2" s="513"/>
    </row>
    <row r="3" spans="1:9" ht="15.75" customHeight="1">
      <c r="A3" s="533"/>
      <c r="B3" s="533"/>
      <c r="C3" s="470"/>
      <c r="D3" s="470"/>
      <c r="E3" s="470"/>
      <c r="F3" s="525" t="s">
        <v>946</v>
      </c>
      <c r="G3" s="526"/>
    </row>
    <row r="4" spans="1:9" ht="13.5" thickBot="1">
      <c r="A4" s="130"/>
      <c r="B4" s="130"/>
      <c r="C4" s="130"/>
      <c r="D4" s="130"/>
      <c r="E4" s="130"/>
      <c r="F4" s="130"/>
      <c r="G4" s="130"/>
    </row>
    <row r="5" spans="1:9" ht="13.5" thickBot="1">
      <c r="A5" s="527" t="s">
        <v>14</v>
      </c>
      <c r="B5" s="544" t="s">
        <v>15</v>
      </c>
      <c r="C5" s="545"/>
      <c r="D5" s="527" t="s">
        <v>16</v>
      </c>
      <c r="E5" s="544" t="s">
        <v>400</v>
      </c>
      <c r="F5" s="545"/>
      <c r="G5" s="535" t="s">
        <v>18</v>
      </c>
      <c r="I5" s="65"/>
    </row>
    <row r="6" spans="1:9">
      <c r="A6" s="543"/>
      <c r="B6" s="132" t="s">
        <v>19</v>
      </c>
      <c r="C6" s="132" t="s">
        <v>21</v>
      </c>
      <c r="D6" s="543"/>
      <c r="E6" s="527" t="s">
        <v>23</v>
      </c>
      <c r="F6" s="527" t="s">
        <v>24</v>
      </c>
      <c r="G6" s="536"/>
      <c r="I6" s="65"/>
    </row>
    <row r="7" spans="1:9" ht="51.75" thickBot="1">
      <c r="A7" s="528"/>
      <c r="B7" s="134" t="s">
        <v>20</v>
      </c>
      <c r="C7" s="134" t="s">
        <v>22</v>
      </c>
      <c r="D7" s="528"/>
      <c r="E7" s="528"/>
      <c r="F7" s="528"/>
      <c r="G7" s="537"/>
      <c r="I7" s="135"/>
    </row>
    <row r="8" spans="1:9" ht="51.75" thickBot="1">
      <c r="A8" s="535" t="s">
        <v>308</v>
      </c>
      <c r="B8" s="538" t="s">
        <v>373</v>
      </c>
      <c r="C8" s="538"/>
      <c r="D8" s="139" t="s">
        <v>25</v>
      </c>
      <c r="E8" s="122">
        <v>15</v>
      </c>
      <c r="F8" s="122">
        <v>0</v>
      </c>
      <c r="G8" s="122" t="s">
        <v>495</v>
      </c>
      <c r="I8" s="135"/>
    </row>
    <row r="9" spans="1:9" ht="47.25" customHeight="1">
      <c r="A9" s="536"/>
      <c r="B9" s="539"/>
      <c r="C9" s="539"/>
      <c r="D9" s="538" t="s">
        <v>26</v>
      </c>
      <c r="E9" s="496">
        <v>5</v>
      </c>
      <c r="F9" s="496">
        <v>0</v>
      </c>
      <c r="G9" s="496" t="s">
        <v>412</v>
      </c>
      <c r="I9" s="135"/>
    </row>
    <row r="10" spans="1:9" ht="18" customHeight="1" thickBot="1">
      <c r="A10" s="536"/>
      <c r="B10" s="539"/>
      <c r="C10" s="539"/>
      <c r="D10" s="540"/>
      <c r="E10" s="497"/>
      <c r="F10" s="497"/>
      <c r="G10" s="497"/>
      <c r="I10" s="135"/>
    </row>
    <row r="11" spans="1:9" ht="18.75" customHeight="1" thickBot="1">
      <c r="A11" s="536"/>
      <c r="B11" s="539"/>
      <c r="C11" s="539"/>
      <c r="D11" s="134" t="s">
        <v>27</v>
      </c>
      <c r="E11" s="123">
        <v>0</v>
      </c>
      <c r="F11" s="123">
        <v>15</v>
      </c>
      <c r="G11" s="123"/>
      <c r="I11" s="65"/>
    </row>
    <row r="12" spans="1:9" ht="43.5" customHeight="1" thickBot="1">
      <c r="A12" s="536"/>
      <c r="B12" s="539"/>
      <c r="C12" s="539"/>
      <c r="D12" s="134" t="s">
        <v>28</v>
      </c>
      <c r="E12" s="123">
        <v>10</v>
      </c>
      <c r="F12" s="123">
        <v>0</v>
      </c>
      <c r="G12" s="123" t="s">
        <v>520</v>
      </c>
    </row>
    <row r="13" spans="1:9" ht="51.75" thickBot="1">
      <c r="A13" s="536"/>
      <c r="B13" s="539"/>
      <c r="C13" s="539"/>
      <c r="D13" s="134" t="s">
        <v>29</v>
      </c>
      <c r="E13" s="123">
        <v>15</v>
      </c>
      <c r="F13" s="123">
        <v>0</v>
      </c>
      <c r="G13" s="123" t="s">
        <v>521</v>
      </c>
    </row>
    <row r="14" spans="1:9" ht="51.75" thickBot="1">
      <c r="A14" s="536"/>
      <c r="B14" s="539"/>
      <c r="C14" s="539"/>
      <c r="D14" s="134" t="s">
        <v>30</v>
      </c>
      <c r="E14" s="123">
        <v>10</v>
      </c>
      <c r="F14" s="123">
        <v>0</v>
      </c>
      <c r="G14" s="123" t="s">
        <v>522</v>
      </c>
    </row>
    <row r="15" spans="1:9" ht="39" thickBot="1">
      <c r="A15" s="536"/>
      <c r="B15" s="539"/>
      <c r="C15" s="539"/>
      <c r="D15" s="134" t="s">
        <v>31</v>
      </c>
      <c r="E15" s="123">
        <v>30</v>
      </c>
      <c r="F15" s="123">
        <v>0</v>
      </c>
      <c r="G15" s="123" t="s">
        <v>472</v>
      </c>
    </row>
    <row r="16" spans="1:9" ht="13.5" thickBot="1">
      <c r="A16" s="537"/>
      <c r="B16" s="540"/>
      <c r="C16" s="540"/>
      <c r="D16" s="192" t="s">
        <v>32</v>
      </c>
      <c r="E16" s="148">
        <v>85</v>
      </c>
      <c r="F16" s="148">
        <v>15</v>
      </c>
      <c r="G16" s="148"/>
    </row>
    <row r="17" spans="1:7">
      <c r="A17" s="190"/>
      <c r="B17" s="150"/>
      <c r="C17" s="150"/>
      <c r="D17" s="151"/>
      <c r="E17" s="190"/>
      <c r="F17" s="190"/>
      <c r="G17" s="190"/>
    </row>
    <row r="18" spans="1:7">
      <c r="A18" s="190"/>
      <c r="B18" s="150"/>
      <c r="C18" s="150"/>
      <c r="D18" s="151"/>
      <c r="E18" s="190"/>
      <c r="F18" s="190"/>
      <c r="G18" s="190"/>
    </row>
    <row r="19" spans="1:7">
      <c r="A19" s="190"/>
      <c r="B19" s="150"/>
      <c r="C19" s="150"/>
      <c r="D19" s="151"/>
      <c r="E19" s="190"/>
      <c r="F19" s="190"/>
      <c r="G19" s="190"/>
    </row>
    <row r="20" spans="1:7" ht="15.75" customHeight="1">
      <c r="A20" s="533"/>
      <c r="B20" s="533"/>
      <c r="C20" s="470" t="s">
        <v>33</v>
      </c>
      <c r="D20" s="470"/>
      <c r="E20" s="470"/>
      <c r="F20" s="513" t="s">
        <v>209</v>
      </c>
      <c r="G20" s="513"/>
    </row>
    <row r="21" spans="1:7" ht="15.75" customHeight="1">
      <c r="A21" s="533"/>
      <c r="B21" s="533"/>
      <c r="C21" s="470"/>
      <c r="D21" s="470"/>
      <c r="E21" s="470"/>
      <c r="F21" s="513" t="s">
        <v>215</v>
      </c>
      <c r="G21" s="513"/>
    </row>
    <row r="22" spans="1:7" ht="15.75" customHeight="1">
      <c r="A22" s="533"/>
      <c r="B22" s="533"/>
      <c r="C22" s="470"/>
      <c r="D22" s="470"/>
      <c r="E22" s="470"/>
      <c r="F22" s="525" t="s">
        <v>946</v>
      </c>
      <c r="G22" s="526"/>
    </row>
    <row r="23" spans="1:7" ht="13.5" thickBot="1">
      <c r="A23" s="190"/>
      <c r="B23" s="150"/>
      <c r="C23" s="150"/>
      <c r="D23" s="151"/>
      <c r="E23" s="190"/>
      <c r="F23" s="190"/>
      <c r="G23" s="190"/>
    </row>
    <row r="24" spans="1:7" ht="13.5" thickBot="1">
      <c r="A24" s="527" t="s">
        <v>14</v>
      </c>
      <c r="B24" s="544" t="s">
        <v>15</v>
      </c>
      <c r="C24" s="545"/>
      <c r="D24" s="527" t="s">
        <v>16</v>
      </c>
      <c r="E24" s="544" t="s">
        <v>400</v>
      </c>
      <c r="F24" s="545"/>
      <c r="G24" s="535" t="s">
        <v>18</v>
      </c>
    </row>
    <row r="25" spans="1:7">
      <c r="A25" s="543"/>
      <c r="B25" s="132" t="s">
        <v>19</v>
      </c>
      <c r="C25" s="132" t="s">
        <v>21</v>
      </c>
      <c r="D25" s="543"/>
      <c r="E25" s="527" t="s">
        <v>23</v>
      </c>
      <c r="F25" s="527" t="s">
        <v>24</v>
      </c>
      <c r="G25" s="536"/>
    </row>
    <row r="26" spans="1:7" ht="51.75" thickBot="1">
      <c r="A26" s="528"/>
      <c r="B26" s="134" t="s">
        <v>20</v>
      </c>
      <c r="C26" s="134" t="s">
        <v>22</v>
      </c>
      <c r="D26" s="528"/>
      <c r="E26" s="528"/>
      <c r="F26" s="528"/>
      <c r="G26" s="537"/>
    </row>
    <row r="27" spans="1:7" ht="51.75" thickBot="1">
      <c r="A27" s="535" t="s">
        <v>311</v>
      </c>
      <c r="B27" s="538" t="s">
        <v>373</v>
      </c>
      <c r="C27" s="538"/>
      <c r="D27" s="134" t="s">
        <v>25</v>
      </c>
      <c r="E27" s="123">
        <v>15</v>
      </c>
      <c r="F27" s="123">
        <v>0</v>
      </c>
      <c r="G27" s="122" t="s">
        <v>495</v>
      </c>
    </row>
    <row r="28" spans="1:7" ht="30.75" customHeight="1">
      <c r="A28" s="536"/>
      <c r="B28" s="539"/>
      <c r="C28" s="539"/>
      <c r="D28" s="538" t="s">
        <v>26</v>
      </c>
      <c r="E28" s="496">
        <v>5</v>
      </c>
      <c r="F28" s="496">
        <v>0</v>
      </c>
      <c r="G28" s="496" t="s">
        <v>412</v>
      </c>
    </row>
    <row r="29" spans="1:7" ht="36.75" customHeight="1" thickBot="1">
      <c r="A29" s="536"/>
      <c r="B29" s="539"/>
      <c r="C29" s="539"/>
      <c r="D29" s="540"/>
      <c r="E29" s="497"/>
      <c r="F29" s="497"/>
      <c r="G29" s="497"/>
    </row>
    <row r="30" spans="1:7" ht="30" customHeight="1" thickBot="1">
      <c r="A30" s="536"/>
      <c r="B30" s="539"/>
      <c r="C30" s="539"/>
      <c r="D30" s="134" t="s">
        <v>27</v>
      </c>
      <c r="E30" s="123">
        <v>0</v>
      </c>
      <c r="F30" s="123">
        <v>15</v>
      </c>
      <c r="G30" s="123"/>
    </row>
    <row r="31" spans="1:7" ht="38.25" customHeight="1" thickBot="1">
      <c r="A31" s="536"/>
      <c r="B31" s="539"/>
      <c r="C31" s="539"/>
      <c r="D31" s="134" t="s">
        <v>28</v>
      </c>
      <c r="E31" s="123">
        <v>10</v>
      </c>
      <c r="F31" s="123">
        <v>0</v>
      </c>
      <c r="G31" s="123" t="s">
        <v>520</v>
      </c>
    </row>
    <row r="32" spans="1:7" ht="51.75" thickBot="1">
      <c r="A32" s="536"/>
      <c r="B32" s="539"/>
      <c r="C32" s="539"/>
      <c r="D32" s="134" t="s">
        <v>29</v>
      </c>
      <c r="E32" s="123">
        <v>15</v>
      </c>
      <c r="F32" s="123">
        <v>0</v>
      </c>
      <c r="G32" s="123" t="s">
        <v>521</v>
      </c>
    </row>
    <row r="33" spans="1:7" ht="51.75" thickBot="1">
      <c r="A33" s="536"/>
      <c r="B33" s="539"/>
      <c r="C33" s="539"/>
      <c r="D33" s="134" t="s">
        <v>30</v>
      </c>
      <c r="E33" s="123">
        <v>10</v>
      </c>
      <c r="F33" s="123">
        <v>0</v>
      </c>
      <c r="G33" s="123" t="s">
        <v>522</v>
      </c>
    </row>
    <row r="34" spans="1:7" ht="39" thickBot="1">
      <c r="A34" s="536"/>
      <c r="B34" s="539"/>
      <c r="C34" s="539"/>
      <c r="D34" s="134" t="s">
        <v>31</v>
      </c>
      <c r="E34" s="123">
        <v>30</v>
      </c>
      <c r="F34" s="123"/>
      <c r="G34" s="123" t="s">
        <v>472</v>
      </c>
    </row>
    <row r="35" spans="1:7" ht="13.5" thickBot="1">
      <c r="A35" s="537"/>
      <c r="B35" s="540"/>
      <c r="C35" s="540"/>
      <c r="D35" s="192" t="s">
        <v>32</v>
      </c>
      <c r="E35" s="148">
        <v>85</v>
      </c>
      <c r="F35" s="148">
        <v>15</v>
      </c>
      <c r="G35" s="148"/>
    </row>
    <row r="36" spans="1:7">
      <c r="A36" s="190"/>
      <c r="B36" s="150"/>
      <c r="C36" s="150"/>
      <c r="D36" s="151"/>
      <c r="E36" s="190"/>
      <c r="F36" s="190"/>
      <c r="G36" s="190"/>
    </row>
    <row r="37" spans="1:7">
      <c r="A37" s="190"/>
      <c r="B37" s="150"/>
      <c r="C37" s="150"/>
      <c r="D37" s="151"/>
      <c r="E37" s="190"/>
      <c r="F37" s="190"/>
      <c r="G37" s="190"/>
    </row>
    <row r="38" spans="1:7">
      <c r="A38" s="130"/>
      <c r="B38" s="130"/>
      <c r="C38" s="130"/>
      <c r="D38" s="130"/>
      <c r="E38" s="130"/>
      <c r="F38" s="130"/>
      <c r="G38" s="130"/>
    </row>
    <row r="39" spans="1:7" ht="15.75" customHeight="1">
      <c r="A39" s="533"/>
      <c r="B39" s="533"/>
      <c r="C39" s="470" t="s">
        <v>33</v>
      </c>
      <c r="D39" s="470"/>
      <c r="E39" s="470"/>
      <c r="F39" s="513" t="s">
        <v>209</v>
      </c>
      <c r="G39" s="513"/>
    </row>
    <row r="40" spans="1:7" ht="15.75" customHeight="1">
      <c r="A40" s="533"/>
      <c r="B40" s="533"/>
      <c r="C40" s="470"/>
      <c r="D40" s="470"/>
      <c r="E40" s="470"/>
      <c r="F40" s="513" t="s">
        <v>210</v>
      </c>
      <c r="G40" s="513"/>
    </row>
    <row r="41" spans="1:7" ht="15.75" customHeight="1">
      <c r="A41" s="533"/>
      <c r="B41" s="533"/>
      <c r="C41" s="470"/>
      <c r="D41" s="470"/>
      <c r="E41" s="470"/>
      <c r="F41" s="525" t="s">
        <v>211</v>
      </c>
      <c r="G41" s="526"/>
    </row>
    <row r="42" spans="1:7" ht="13.5" thickBot="1">
      <c r="A42" s="190"/>
      <c r="B42" s="150"/>
      <c r="C42" s="150"/>
      <c r="D42" s="151"/>
      <c r="E42" s="190"/>
      <c r="F42" s="190"/>
      <c r="G42" s="190"/>
    </row>
    <row r="43" spans="1:7" ht="13.5" thickBot="1">
      <c r="A43" s="527" t="s">
        <v>14</v>
      </c>
      <c r="B43" s="544" t="s">
        <v>15</v>
      </c>
      <c r="C43" s="545"/>
      <c r="D43" s="527" t="s">
        <v>16</v>
      </c>
      <c r="E43" s="544" t="s">
        <v>400</v>
      </c>
      <c r="F43" s="545"/>
      <c r="G43" s="535" t="s">
        <v>18</v>
      </c>
    </row>
    <row r="44" spans="1:7">
      <c r="A44" s="543"/>
      <c r="B44" s="132" t="s">
        <v>19</v>
      </c>
      <c r="C44" s="132" t="s">
        <v>21</v>
      </c>
      <c r="D44" s="543"/>
      <c r="E44" s="527" t="s">
        <v>23</v>
      </c>
      <c r="F44" s="527" t="s">
        <v>24</v>
      </c>
      <c r="G44" s="536"/>
    </row>
    <row r="45" spans="1:7" ht="51.75" thickBot="1">
      <c r="A45" s="528"/>
      <c r="B45" s="134" t="s">
        <v>20</v>
      </c>
      <c r="C45" s="134" t="s">
        <v>22</v>
      </c>
      <c r="D45" s="528"/>
      <c r="E45" s="528"/>
      <c r="F45" s="528"/>
      <c r="G45" s="537"/>
    </row>
    <row r="46" spans="1:7" ht="80.25" customHeight="1" thickBot="1">
      <c r="A46" s="535" t="s">
        <v>313</v>
      </c>
      <c r="B46" s="538" t="s">
        <v>373</v>
      </c>
      <c r="C46" s="538"/>
      <c r="D46" s="134" t="s">
        <v>25</v>
      </c>
      <c r="E46" s="123">
        <v>15</v>
      </c>
      <c r="F46" s="123">
        <v>0</v>
      </c>
      <c r="G46" s="123" t="s">
        <v>523</v>
      </c>
    </row>
    <row r="47" spans="1:7" ht="45" customHeight="1">
      <c r="A47" s="536"/>
      <c r="B47" s="539"/>
      <c r="C47" s="539"/>
      <c r="D47" s="538" t="s">
        <v>26</v>
      </c>
      <c r="E47" s="496">
        <v>5</v>
      </c>
      <c r="F47" s="496">
        <v>0</v>
      </c>
      <c r="G47" s="496" t="s">
        <v>412</v>
      </c>
    </row>
    <row r="48" spans="1:7" ht="23.25" customHeight="1" thickBot="1">
      <c r="A48" s="536"/>
      <c r="B48" s="539"/>
      <c r="C48" s="539"/>
      <c r="D48" s="540"/>
      <c r="E48" s="497"/>
      <c r="F48" s="497"/>
      <c r="G48" s="497"/>
    </row>
    <row r="49" spans="1:7" ht="24" customHeight="1" thickBot="1">
      <c r="A49" s="536"/>
      <c r="B49" s="539"/>
      <c r="C49" s="539"/>
      <c r="D49" s="134" t="s">
        <v>27</v>
      </c>
      <c r="E49" s="123">
        <v>0</v>
      </c>
      <c r="F49" s="123">
        <v>15</v>
      </c>
      <c r="G49" s="123"/>
    </row>
    <row r="50" spans="1:7" ht="24" customHeight="1" thickBot="1">
      <c r="A50" s="536"/>
      <c r="B50" s="539"/>
      <c r="C50" s="539"/>
      <c r="D50" s="134" t="s">
        <v>28</v>
      </c>
      <c r="E50" s="123">
        <v>10</v>
      </c>
      <c r="F50" s="123">
        <v>0</v>
      </c>
      <c r="G50" s="123" t="s">
        <v>524</v>
      </c>
    </row>
    <row r="51" spans="1:7" ht="51.75" thickBot="1">
      <c r="A51" s="536"/>
      <c r="B51" s="539"/>
      <c r="C51" s="539"/>
      <c r="D51" s="134" t="s">
        <v>29</v>
      </c>
      <c r="E51" s="123">
        <v>15</v>
      </c>
      <c r="F51" s="123">
        <v>0</v>
      </c>
      <c r="G51" s="123" t="s">
        <v>256</v>
      </c>
    </row>
    <row r="52" spans="1:7" ht="60.75" customHeight="1" thickBot="1">
      <c r="A52" s="536"/>
      <c r="B52" s="539"/>
      <c r="C52" s="539"/>
      <c r="D52" s="134" t="s">
        <v>30</v>
      </c>
      <c r="E52" s="123">
        <v>10</v>
      </c>
      <c r="F52" s="123">
        <v>0</v>
      </c>
      <c r="G52" s="123" t="s">
        <v>525</v>
      </c>
    </row>
    <row r="53" spans="1:7" ht="60" customHeight="1" thickBot="1">
      <c r="A53" s="536"/>
      <c r="B53" s="539"/>
      <c r="C53" s="539"/>
      <c r="D53" s="134" t="s">
        <v>31</v>
      </c>
      <c r="E53" s="123">
        <v>0</v>
      </c>
      <c r="F53" s="123">
        <v>30</v>
      </c>
      <c r="G53" s="183" t="s">
        <v>526</v>
      </c>
    </row>
    <row r="54" spans="1:7" ht="13.5" thickBot="1">
      <c r="A54" s="537"/>
      <c r="B54" s="540"/>
      <c r="C54" s="540"/>
      <c r="D54" s="192" t="s">
        <v>32</v>
      </c>
      <c r="E54" s="148">
        <v>55</v>
      </c>
      <c r="F54" s="148">
        <v>45</v>
      </c>
      <c r="G54" s="148"/>
    </row>
    <row r="55" spans="1:7">
      <c r="A55" s="190"/>
      <c r="B55" s="150"/>
      <c r="C55" s="150"/>
      <c r="D55" s="151"/>
      <c r="E55" s="190"/>
      <c r="F55" s="190"/>
      <c r="G55" s="190"/>
    </row>
    <row r="56" spans="1:7">
      <c r="A56" s="190"/>
      <c r="B56" s="150"/>
      <c r="C56" s="150"/>
      <c r="D56" s="151"/>
      <c r="E56" s="190"/>
      <c r="F56" s="190"/>
      <c r="G56" s="190"/>
    </row>
    <row r="57" spans="1:7">
      <c r="A57" s="130"/>
      <c r="B57" s="130"/>
      <c r="C57" s="130"/>
      <c r="D57" s="130"/>
      <c r="E57" s="130"/>
      <c r="F57" s="130"/>
      <c r="G57" s="130"/>
    </row>
    <row r="58" spans="1:7">
      <c r="A58" s="533"/>
      <c r="B58" s="533"/>
      <c r="C58" s="470" t="s">
        <v>33</v>
      </c>
      <c r="D58" s="470"/>
      <c r="E58" s="470"/>
      <c r="F58" s="513" t="s">
        <v>209</v>
      </c>
      <c r="G58" s="513"/>
    </row>
    <row r="59" spans="1:7">
      <c r="A59" s="533"/>
      <c r="B59" s="533"/>
      <c r="C59" s="470"/>
      <c r="D59" s="470"/>
      <c r="E59" s="470"/>
      <c r="F59" s="513" t="s">
        <v>210</v>
      </c>
      <c r="G59" s="513"/>
    </row>
    <row r="60" spans="1:7">
      <c r="A60" s="533"/>
      <c r="B60" s="533"/>
      <c r="C60" s="470"/>
      <c r="D60" s="470"/>
      <c r="E60" s="470"/>
      <c r="F60" s="525" t="s">
        <v>211</v>
      </c>
      <c r="G60" s="526"/>
    </row>
    <row r="61" spans="1:7" ht="13.5" thickBot="1">
      <c r="A61" s="190"/>
      <c r="B61" s="150"/>
      <c r="C61" s="150"/>
      <c r="D61" s="151"/>
      <c r="E61" s="190"/>
      <c r="F61" s="190"/>
      <c r="G61" s="190"/>
    </row>
    <row r="62" spans="1:7" ht="13.5" thickBot="1">
      <c r="A62" s="527" t="s">
        <v>14</v>
      </c>
      <c r="B62" s="544" t="s">
        <v>15</v>
      </c>
      <c r="C62" s="545"/>
      <c r="D62" s="527" t="s">
        <v>16</v>
      </c>
      <c r="E62" s="544" t="s">
        <v>400</v>
      </c>
      <c r="F62" s="545"/>
      <c r="G62" s="535" t="s">
        <v>18</v>
      </c>
    </row>
    <row r="63" spans="1:7">
      <c r="A63" s="543"/>
      <c r="B63" s="132" t="s">
        <v>19</v>
      </c>
      <c r="C63" s="132" t="s">
        <v>21</v>
      </c>
      <c r="D63" s="543"/>
      <c r="E63" s="527" t="s">
        <v>23</v>
      </c>
      <c r="F63" s="527" t="s">
        <v>24</v>
      </c>
      <c r="G63" s="536"/>
    </row>
    <row r="64" spans="1:7" ht="51.75" thickBot="1">
      <c r="A64" s="528"/>
      <c r="B64" s="134" t="s">
        <v>20</v>
      </c>
      <c r="C64" s="134" t="s">
        <v>22</v>
      </c>
      <c r="D64" s="528"/>
      <c r="E64" s="528"/>
      <c r="F64" s="528"/>
      <c r="G64" s="537"/>
    </row>
    <row r="65" spans="1:7" ht="51.75" thickBot="1">
      <c r="A65" s="535" t="s">
        <v>527</v>
      </c>
      <c r="B65" s="538" t="s">
        <v>373</v>
      </c>
      <c r="C65" s="538"/>
      <c r="D65" s="134" t="s">
        <v>25</v>
      </c>
      <c r="E65" s="123">
        <v>15</v>
      </c>
      <c r="F65" s="123">
        <v>0</v>
      </c>
      <c r="G65" s="123" t="s">
        <v>463</v>
      </c>
    </row>
    <row r="66" spans="1:7" ht="22.5" customHeight="1">
      <c r="A66" s="536"/>
      <c r="B66" s="539"/>
      <c r="C66" s="539"/>
      <c r="D66" s="538" t="s">
        <v>26</v>
      </c>
      <c r="E66" s="496">
        <v>5</v>
      </c>
      <c r="F66" s="496">
        <v>0</v>
      </c>
      <c r="G66" s="496" t="s">
        <v>412</v>
      </c>
    </row>
    <row r="67" spans="1:7" ht="30" customHeight="1" thickBot="1">
      <c r="A67" s="536"/>
      <c r="B67" s="539"/>
      <c r="C67" s="539"/>
      <c r="D67" s="540"/>
      <c r="E67" s="497"/>
      <c r="F67" s="497"/>
      <c r="G67" s="497"/>
    </row>
    <row r="68" spans="1:7" ht="29.25" customHeight="1" thickBot="1">
      <c r="A68" s="536"/>
      <c r="B68" s="539"/>
      <c r="C68" s="539"/>
      <c r="D68" s="134" t="s">
        <v>27</v>
      </c>
      <c r="E68" s="123">
        <v>0</v>
      </c>
      <c r="F68" s="123">
        <v>15</v>
      </c>
      <c r="G68" s="123"/>
    </row>
    <row r="69" spans="1:7" ht="28.5" customHeight="1" thickBot="1">
      <c r="A69" s="536"/>
      <c r="B69" s="539"/>
      <c r="C69" s="539"/>
      <c r="D69" s="134" t="s">
        <v>28</v>
      </c>
      <c r="E69" s="123">
        <v>10</v>
      </c>
      <c r="F69" s="123">
        <v>0</v>
      </c>
      <c r="G69" s="123" t="s">
        <v>528</v>
      </c>
    </row>
    <row r="70" spans="1:7" ht="51.75" thickBot="1">
      <c r="A70" s="536"/>
      <c r="B70" s="539"/>
      <c r="C70" s="539"/>
      <c r="D70" s="134" t="s">
        <v>29</v>
      </c>
      <c r="E70" s="123">
        <v>15</v>
      </c>
      <c r="F70" s="123">
        <v>0</v>
      </c>
      <c r="G70" s="123" t="s">
        <v>262</v>
      </c>
    </row>
    <row r="71" spans="1:7" ht="51.75" thickBot="1">
      <c r="A71" s="536"/>
      <c r="B71" s="539"/>
      <c r="C71" s="539"/>
      <c r="D71" s="134" t="s">
        <v>30</v>
      </c>
      <c r="E71" s="123">
        <v>10</v>
      </c>
      <c r="F71" s="123">
        <v>0</v>
      </c>
      <c r="G71" s="123" t="s">
        <v>529</v>
      </c>
    </row>
    <row r="72" spans="1:7" ht="39" thickBot="1">
      <c r="A72" s="536"/>
      <c r="B72" s="539"/>
      <c r="C72" s="539"/>
      <c r="D72" s="134" t="s">
        <v>31</v>
      </c>
      <c r="E72" s="123">
        <v>30</v>
      </c>
      <c r="F72" s="123"/>
      <c r="G72" s="123" t="s">
        <v>530</v>
      </c>
    </row>
    <row r="73" spans="1:7" ht="13.5" thickBot="1">
      <c r="A73" s="537"/>
      <c r="B73" s="540"/>
      <c r="C73" s="540"/>
      <c r="D73" s="192" t="s">
        <v>32</v>
      </c>
      <c r="E73" s="148">
        <v>100</v>
      </c>
      <c r="F73" s="148">
        <v>0</v>
      </c>
      <c r="G73" s="148"/>
    </row>
    <row r="74" spans="1:7">
      <c r="A74" s="190"/>
      <c r="B74" s="150"/>
      <c r="C74" s="150"/>
      <c r="D74" s="151"/>
      <c r="E74" s="190"/>
      <c r="F74" s="190"/>
      <c r="G74" s="190"/>
    </row>
    <row r="75" spans="1:7" ht="13.5" thickBot="1">
      <c r="A75" s="130"/>
      <c r="B75" s="130"/>
      <c r="C75" s="130"/>
      <c r="D75" s="130"/>
      <c r="E75" s="130"/>
      <c r="F75" s="130"/>
      <c r="G75" s="130"/>
    </row>
    <row r="76" spans="1:7">
      <c r="A76" s="560" t="s">
        <v>177</v>
      </c>
      <c r="B76" s="561"/>
      <c r="C76" s="562"/>
      <c r="D76" s="566" t="s">
        <v>178</v>
      </c>
      <c r="E76" s="567"/>
      <c r="F76" s="567"/>
      <c r="G76" s="568"/>
    </row>
    <row r="77" spans="1:7">
      <c r="A77" s="563"/>
      <c r="B77" s="564"/>
      <c r="C77" s="565"/>
      <c r="D77" s="569" t="s">
        <v>179</v>
      </c>
      <c r="E77" s="570"/>
      <c r="F77" s="570"/>
      <c r="G77" s="571"/>
    </row>
    <row r="78" spans="1:7">
      <c r="A78" s="563"/>
      <c r="B78" s="564"/>
      <c r="C78" s="565"/>
      <c r="D78" s="569" t="s">
        <v>180</v>
      </c>
      <c r="E78" s="570"/>
      <c r="F78" s="570"/>
      <c r="G78" s="571"/>
    </row>
    <row r="79" spans="1:7">
      <c r="A79" s="588" t="s">
        <v>181</v>
      </c>
      <c r="B79" s="589"/>
      <c r="C79" s="590"/>
      <c r="D79" s="553">
        <v>0</v>
      </c>
      <c r="E79" s="554"/>
      <c r="F79" s="554"/>
      <c r="G79" s="555"/>
    </row>
    <row r="80" spans="1:7">
      <c r="A80" s="588" t="s">
        <v>182</v>
      </c>
      <c r="B80" s="589"/>
      <c r="C80" s="590"/>
      <c r="D80" s="553">
        <v>1</v>
      </c>
      <c r="E80" s="554"/>
      <c r="F80" s="554"/>
      <c r="G80" s="555"/>
    </row>
    <row r="81" spans="1:7" ht="13.5" thickBot="1">
      <c r="A81" s="591" t="s">
        <v>183</v>
      </c>
      <c r="B81" s="592"/>
      <c r="C81" s="593"/>
      <c r="D81" s="556">
        <v>2</v>
      </c>
      <c r="E81" s="557"/>
      <c r="F81" s="557"/>
      <c r="G81" s="558"/>
    </row>
    <row r="82" spans="1:7">
      <c r="A82" s="130"/>
      <c r="B82" s="130"/>
      <c r="C82" s="130"/>
      <c r="D82" s="130"/>
      <c r="E82" s="130"/>
      <c r="F82" s="130"/>
      <c r="G82" s="130"/>
    </row>
    <row r="83" spans="1:7">
      <c r="A83" s="559" t="s">
        <v>449</v>
      </c>
      <c r="B83" s="559"/>
      <c r="C83" s="559"/>
      <c r="D83" s="559"/>
      <c r="E83" s="559"/>
      <c r="F83" s="559"/>
      <c r="G83" s="559"/>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33"/>
      <c r="B1" s="533"/>
      <c r="C1" s="470" t="s">
        <v>33</v>
      </c>
      <c r="D1" s="470"/>
      <c r="E1" s="470"/>
      <c r="F1" s="513" t="s">
        <v>209</v>
      </c>
      <c r="G1" s="513"/>
    </row>
    <row r="2" spans="1:9" ht="15.75" customHeight="1">
      <c r="A2" s="533"/>
      <c r="B2" s="533"/>
      <c r="C2" s="470"/>
      <c r="D2" s="470"/>
      <c r="E2" s="470"/>
      <c r="F2" s="513" t="s">
        <v>215</v>
      </c>
      <c r="G2" s="513"/>
    </row>
    <row r="3" spans="1:9" ht="15.75" customHeight="1">
      <c r="A3" s="533"/>
      <c r="B3" s="533"/>
      <c r="C3" s="470"/>
      <c r="D3" s="470"/>
      <c r="E3" s="470"/>
      <c r="F3" s="525" t="s">
        <v>946</v>
      </c>
      <c r="G3" s="526"/>
    </row>
    <row r="4" spans="1:9" ht="13.5" thickBot="1">
      <c r="A4" s="130"/>
      <c r="B4" s="130"/>
      <c r="C4" s="130"/>
      <c r="D4" s="130"/>
      <c r="E4" s="130"/>
      <c r="F4" s="130"/>
      <c r="G4" s="130"/>
    </row>
    <row r="5" spans="1:9" ht="13.5" thickBot="1">
      <c r="A5" s="527" t="s">
        <v>14</v>
      </c>
      <c r="B5" s="544" t="s">
        <v>15</v>
      </c>
      <c r="C5" s="545"/>
      <c r="D5" s="527" t="s">
        <v>16</v>
      </c>
      <c r="E5" s="544" t="s">
        <v>400</v>
      </c>
      <c r="F5" s="545"/>
      <c r="G5" s="535" t="s">
        <v>18</v>
      </c>
    </row>
    <row r="6" spans="1:9">
      <c r="A6" s="543"/>
      <c r="B6" s="132" t="s">
        <v>19</v>
      </c>
      <c r="C6" s="132" t="s">
        <v>21</v>
      </c>
      <c r="D6" s="543"/>
      <c r="E6" s="527" t="s">
        <v>23</v>
      </c>
      <c r="F6" s="527" t="s">
        <v>24</v>
      </c>
      <c r="G6" s="536"/>
      <c r="I6" s="65"/>
    </row>
    <row r="7" spans="1:9" ht="51.75" thickBot="1">
      <c r="A7" s="528"/>
      <c r="B7" s="134" t="s">
        <v>20</v>
      </c>
      <c r="C7" s="134" t="s">
        <v>22</v>
      </c>
      <c r="D7" s="528"/>
      <c r="E7" s="528"/>
      <c r="F7" s="528"/>
      <c r="G7" s="537"/>
      <c r="I7" s="135"/>
    </row>
    <row r="8" spans="1:9" ht="51.75" thickBot="1">
      <c r="A8" s="535" t="s">
        <v>319</v>
      </c>
      <c r="B8" s="538" t="s">
        <v>373</v>
      </c>
      <c r="C8" s="538"/>
      <c r="D8" s="139" t="s">
        <v>25</v>
      </c>
      <c r="E8" s="122">
        <v>15</v>
      </c>
      <c r="F8" s="122">
        <v>0</v>
      </c>
      <c r="G8" s="122" t="s">
        <v>531</v>
      </c>
      <c r="I8" s="135"/>
    </row>
    <row r="9" spans="1:9" ht="44.25" customHeight="1">
      <c r="A9" s="536"/>
      <c r="B9" s="539"/>
      <c r="C9" s="539"/>
      <c r="D9" s="538" t="s">
        <v>26</v>
      </c>
      <c r="E9" s="496">
        <v>5</v>
      </c>
      <c r="F9" s="496">
        <v>0</v>
      </c>
      <c r="G9" s="496" t="s">
        <v>532</v>
      </c>
      <c r="I9" s="135"/>
    </row>
    <row r="10" spans="1:9" ht="13.5" thickBot="1">
      <c r="A10" s="536"/>
      <c r="B10" s="539"/>
      <c r="C10" s="539"/>
      <c r="D10" s="540"/>
      <c r="E10" s="497"/>
      <c r="F10" s="497"/>
      <c r="G10" s="497"/>
      <c r="I10" s="135"/>
    </row>
    <row r="11" spans="1:9" ht="18.75" customHeight="1" thickBot="1">
      <c r="A11" s="536"/>
      <c r="B11" s="539"/>
      <c r="C11" s="539"/>
      <c r="D11" s="134" t="s">
        <v>27</v>
      </c>
      <c r="E11" s="123">
        <v>0</v>
      </c>
      <c r="F11" s="123">
        <v>15</v>
      </c>
      <c r="G11" s="123"/>
    </row>
    <row r="12" spans="1:9" ht="21" customHeight="1" thickBot="1">
      <c r="A12" s="536"/>
      <c r="B12" s="539"/>
      <c r="C12" s="539"/>
      <c r="D12" s="134" t="s">
        <v>28</v>
      </c>
      <c r="E12" s="123">
        <v>10</v>
      </c>
      <c r="F12" s="123">
        <v>0</v>
      </c>
      <c r="G12" s="123" t="s">
        <v>419</v>
      </c>
    </row>
    <row r="13" spans="1:9" ht="51.75" thickBot="1">
      <c r="A13" s="536"/>
      <c r="B13" s="539"/>
      <c r="C13" s="539"/>
      <c r="D13" s="134" t="s">
        <v>29</v>
      </c>
      <c r="E13" s="123">
        <v>15</v>
      </c>
      <c r="F13" s="123">
        <v>0</v>
      </c>
      <c r="G13" s="123" t="s">
        <v>256</v>
      </c>
    </row>
    <row r="14" spans="1:9" ht="51.75" thickBot="1">
      <c r="A14" s="536"/>
      <c r="B14" s="539"/>
      <c r="C14" s="539"/>
      <c r="D14" s="134" t="s">
        <v>30</v>
      </c>
      <c r="E14" s="123">
        <v>10</v>
      </c>
      <c r="F14" s="123">
        <v>0</v>
      </c>
      <c r="G14" s="123" t="s">
        <v>419</v>
      </c>
    </row>
    <row r="15" spans="1:9" ht="39" thickBot="1">
      <c r="A15" s="536"/>
      <c r="B15" s="539"/>
      <c r="C15" s="539"/>
      <c r="D15" s="134" t="s">
        <v>31</v>
      </c>
      <c r="E15" s="123">
        <v>30</v>
      </c>
      <c r="F15" s="123">
        <v>0</v>
      </c>
      <c r="G15" s="123" t="s">
        <v>533</v>
      </c>
    </row>
    <row r="16" spans="1:9" ht="13.5" thickBot="1">
      <c r="A16" s="537"/>
      <c r="B16" s="540"/>
      <c r="C16" s="540"/>
      <c r="D16" s="192" t="s">
        <v>32</v>
      </c>
      <c r="E16" s="148">
        <v>85</v>
      </c>
      <c r="F16" s="148">
        <v>15</v>
      </c>
      <c r="G16" s="148"/>
    </row>
    <row r="17" spans="1:7">
      <c r="A17" s="190"/>
      <c r="B17" s="150"/>
      <c r="C17" s="150"/>
      <c r="D17" s="151"/>
      <c r="E17" s="190"/>
      <c r="F17" s="190"/>
      <c r="G17" s="190"/>
    </row>
    <row r="18" spans="1:7">
      <c r="A18" s="190"/>
      <c r="B18" s="150"/>
      <c r="C18" s="150"/>
      <c r="D18" s="151"/>
      <c r="E18" s="190"/>
      <c r="F18" s="190"/>
      <c r="G18" s="190"/>
    </row>
    <row r="19" spans="1:7">
      <c r="A19" s="190"/>
      <c r="B19" s="150"/>
      <c r="C19" s="150"/>
      <c r="D19" s="151"/>
      <c r="E19" s="190"/>
      <c r="F19" s="190"/>
      <c r="G19" s="190"/>
    </row>
    <row r="20" spans="1:7" ht="15.75" customHeight="1">
      <c r="A20" s="533"/>
      <c r="B20" s="533"/>
      <c r="C20" s="470" t="s">
        <v>33</v>
      </c>
      <c r="D20" s="470"/>
      <c r="E20" s="470"/>
      <c r="F20" s="513" t="s">
        <v>209</v>
      </c>
      <c r="G20" s="513"/>
    </row>
    <row r="21" spans="1:7" ht="15.75" customHeight="1">
      <c r="A21" s="533"/>
      <c r="B21" s="533"/>
      <c r="C21" s="470"/>
      <c r="D21" s="470"/>
      <c r="E21" s="470"/>
      <c r="F21" s="513" t="s">
        <v>215</v>
      </c>
      <c r="G21" s="513"/>
    </row>
    <row r="22" spans="1:7" ht="17.25" customHeight="1">
      <c r="A22" s="533"/>
      <c r="B22" s="533"/>
      <c r="C22" s="470"/>
      <c r="D22" s="470"/>
      <c r="E22" s="470"/>
      <c r="F22" s="525" t="s">
        <v>946</v>
      </c>
      <c r="G22" s="526"/>
    </row>
    <row r="23" spans="1:7" ht="13.5" thickBot="1">
      <c r="A23" s="190"/>
      <c r="B23" s="150"/>
      <c r="C23" s="150"/>
      <c r="D23" s="151"/>
      <c r="E23" s="190"/>
      <c r="F23" s="190"/>
      <c r="G23" s="190"/>
    </row>
    <row r="24" spans="1:7" ht="13.5" thickBot="1">
      <c r="A24" s="527" t="s">
        <v>14</v>
      </c>
      <c r="B24" s="544" t="s">
        <v>15</v>
      </c>
      <c r="C24" s="545"/>
      <c r="D24" s="527" t="s">
        <v>16</v>
      </c>
      <c r="E24" s="544" t="s">
        <v>400</v>
      </c>
      <c r="F24" s="545"/>
      <c r="G24" s="535" t="s">
        <v>18</v>
      </c>
    </row>
    <row r="25" spans="1:7">
      <c r="A25" s="543"/>
      <c r="B25" s="132" t="s">
        <v>19</v>
      </c>
      <c r="C25" s="132" t="s">
        <v>21</v>
      </c>
      <c r="D25" s="543"/>
      <c r="E25" s="527" t="s">
        <v>23</v>
      </c>
      <c r="F25" s="527" t="s">
        <v>24</v>
      </c>
      <c r="G25" s="536"/>
    </row>
    <row r="26" spans="1:7" ht="51.75" thickBot="1">
      <c r="A26" s="528"/>
      <c r="B26" s="134" t="s">
        <v>20</v>
      </c>
      <c r="C26" s="134" t="s">
        <v>22</v>
      </c>
      <c r="D26" s="528"/>
      <c r="E26" s="528"/>
      <c r="F26" s="528"/>
      <c r="G26" s="537"/>
    </row>
    <row r="27" spans="1:7" ht="51.75" thickBot="1">
      <c r="A27" s="535" t="s">
        <v>320</v>
      </c>
      <c r="B27" s="538" t="s">
        <v>373</v>
      </c>
      <c r="C27" s="538"/>
      <c r="D27" s="134" t="s">
        <v>25</v>
      </c>
      <c r="E27" s="123">
        <v>15</v>
      </c>
      <c r="F27" s="123">
        <v>0</v>
      </c>
      <c r="G27" s="122" t="s">
        <v>531</v>
      </c>
    </row>
    <row r="28" spans="1:7">
      <c r="A28" s="536"/>
      <c r="B28" s="539"/>
      <c r="C28" s="539"/>
      <c r="D28" s="538" t="s">
        <v>26</v>
      </c>
      <c r="E28" s="496">
        <v>5</v>
      </c>
      <c r="F28" s="496">
        <v>0</v>
      </c>
      <c r="G28" s="496" t="s">
        <v>532</v>
      </c>
    </row>
    <row r="29" spans="1:7" ht="13.5" thickBot="1">
      <c r="A29" s="536"/>
      <c r="B29" s="539"/>
      <c r="C29" s="539"/>
      <c r="D29" s="540"/>
      <c r="E29" s="497"/>
      <c r="F29" s="497"/>
      <c r="G29" s="497"/>
    </row>
    <row r="30" spans="1:7" ht="13.5" thickBot="1">
      <c r="A30" s="536"/>
      <c r="B30" s="539"/>
      <c r="C30" s="539"/>
      <c r="D30" s="134" t="s">
        <v>27</v>
      </c>
      <c r="E30" s="123">
        <v>15</v>
      </c>
      <c r="F30" s="123">
        <v>0</v>
      </c>
      <c r="G30" s="123"/>
    </row>
    <row r="31" spans="1:7" ht="13.5" thickBot="1">
      <c r="A31" s="536"/>
      <c r="B31" s="539"/>
      <c r="C31" s="539"/>
      <c r="D31" s="134" t="s">
        <v>28</v>
      </c>
      <c r="E31" s="123">
        <v>10</v>
      </c>
      <c r="F31" s="123">
        <v>0</v>
      </c>
      <c r="G31" s="123" t="s">
        <v>419</v>
      </c>
    </row>
    <row r="32" spans="1:7" ht="51.75" thickBot="1">
      <c r="A32" s="536"/>
      <c r="B32" s="539"/>
      <c r="C32" s="539"/>
      <c r="D32" s="134" t="s">
        <v>29</v>
      </c>
      <c r="E32" s="123">
        <v>15</v>
      </c>
      <c r="F32" s="123">
        <v>0</v>
      </c>
      <c r="G32" s="123" t="s">
        <v>256</v>
      </c>
    </row>
    <row r="33" spans="1:7" ht="51.75" thickBot="1">
      <c r="A33" s="536"/>
      <c r="B33" s="539"/>
      <c r="C33" s="539"/>
      <c r="D33" s="134" t="s">
        <v>30</v>
      </c>
      <c r="E33" s="123">
        <v>10</v>
      </c>
      <c r="F33" s="123">
        <v>0</v>
      </c>
      <c r="G33" s="123" t="s">
        <v>419</v>
      </c>
    </row>
    <row r="34" spans="1:7" ht="39" thickBot="1">
      <c r="A34" s="536"/>
      <c r="B34" s="539"/>
      <c r="C34" s="539"/>
      <c r="D34" s="134" t="s">
        <v>31</v>
      </c>
      <c r="E34" s="123">
        <v>30</v>
      </c>
      <c r="F34" s="123"/>
      <c r="G34" s="123" t="s">
        <v>533</v>
      </c>
    </row>
    <row r="35" spans="1:7" ht="13.5" thickBot="1">
      <c r="A35" s="537"/>
      <c r="B35" s="540"/>
      <c r="C35" s="540"/>
      <c r="D35" s="192" t="s">
        <v>32</v>
      </c>
      <c r="E35" s="148">
        <v>100</v>
      </c>
      <c r="F35" s="148">
        <v>0</v>
      </c>
      <c r="G35" s="148"/>
    </row>
    <row r="36" spans="1:7">
      <c r="A36" s="190"/>
      <c r="B36" s="150"/>
      <c r="C36" s="150"/>
      <c r="D36" s="151"/>
      <c r="E36" s="190"/>
      <c r="F36" s="190"/>
      <c r="G36" s="190"/>
    </row>
    <row r="37" spans="1:7">
      <c r="A37" s="190"/>
      <c r="B37" s="150"/>
      <c r="C37" s="150"/>
      <c r="D37" s="151"/>
      <c r="E37" s="190"/>
      <c r="F37" s="190"/>
      <c r="G37" s="190"/>
    </row>
    <row r="38" spans="1:7">
      <c r="A38" s="130"/>
      <c r="B38" s="130"/>
      <c r="C38" s="130"/>
      <c r="D38" s="130"/>
      <c r="E38" s="130"/>
      <c r="F38" s="130"/>
      <c r="G38" s="130"/>
    </row>
    <row r="39" spans="1:7" ht="15.75" customHeight="1">
      <c r="A39" s="533"/>
      <c r="B39" s="533"/>
      <c r="C39" s="470" t="s">
        <v>33</v>
      </c>
      <c r="D39" s="470"/>
      <c r="E39" s="470"/>
      <c r="F39" s="513" t="s">
        <v>209</v>
      </c>
      <c r="G39" s="513"/>
    </row>
    <row r="40" spans="1:7" ht="15.75" customHeight="1">
      <c r="A40" s="533"/>
      <c r="B40" s="533"/>
      <c r="C40" s="470"/>
      <c r="D40" s="470"/>
      <c r="E40" s="470"/>
      <c r="F40" s="513" t="s">
        <v>215</v>
      </c>
      <c r="G40" s="513"/>
    </row>
    <row r="41" spans="1:7" ht="15.75" customHeight="1">
      <c r="A41" s="533"/>
      <c r="B41" s="533"/>
      <c r="C41" s="470"/>
      <c r="D41" s="470"/>
      <c r="E41" s="470"/>
      <c r="F41" s="525" t="s">
        <v>946</v>
      </c>
      <c r="G41" s="526"/>
    </row>
    <row r="42" spans="1:7" ht="13.5" thickBot="1">
      <c r="A42" s="190"/>
      <c r="B42" s="150"/>
      <c r="C42" s="150"/>
      <c r="D42" s="151"/>
      <c r="E42" s="190"/>
      <c r="F42" s="190"/>
      <c r="G42" s="190"/>
    </row>
    <row r="43" spans="1:7" ht="13.5" thickBot="1">
      <c r="A43" s="527" t="s">
        <v>14</v>
      </c>
      <c r="B43" s="544" t="s">
        <v>15</v>
      </c>
      <c r="C43" s="545"/>
      <c r="D43" s="527" t="s">
        <v>16</v>
      </c>
      <c r="E43" s="544" t="s">
        <v>400</v>
      </c>
      <c r="F43" s="545"/>
      <c r="G43" s="535" t="s">
        <v>18</v>
      </c>
    </row>
    <row r="44" spans="1:7">
      <c r="A44" s="543"/>
      <c r="B44" s="132" t="s">
        <v>19</v>
      </c>
      <c r="C44" s="132" t="s">
        <v>21</v>
      </c>
      <c r="D44" s="543"/>
      <c r="E44" s="527" t="s">
        <v>23</v>
      </c>
      <c r="F44" s="527" t="s">
        <v>24</v>
      </c>
      <c r="G44" s="536"/>
    </row>
    <row r="45" spans="1:7" ht="51.75" thickBot="1">
      <c r="A45" s="528"/>
      <c r="B45" s="134" t="s">
        <v>20</v>
      </c>
      <c r="C45" s="134" t="s">
        <v>22</v>
      </c>
      <c r="D45" s="528"/>
      <c r="E45" s="528"/>
      <c r="F45" s="528"/>
      <c r="G45" s="537"/>
    </row>
    <row r="46" spans="1:7" ht="57" customHeight="1" thickBot="1">
      <c r="A46" s="535" t="s">
        <v>321</v>
      </c>
      <c r="B46" s="538" t="s">
        <v>373</v>
      </c>
      <c r="C46" s="538"/>
      <c r="D46" s="134" t="s">
        <v>25</v>
      </c>
      <c r="E46" s="123">
        <v>15</v>
      </c>
      <c r="F46" s="123">
        <v>0</v>
      </c>
      <c r="G46" s="123" t="s">
        <v>531</v>
      </c>
    </row>
    <row r="47" spans="1:7">
      <c r="A47" s="536"/>
      <c r="B47" s="539"/>
      <c r="C47" s="539"/>
      <c r="D47" s="538" t="s">
        <v>26</v>
      </c>
      <c r="E47" s="496">
        <v>5</v>
      </c>
      <c r="F47" s="496">
        <v>0</v>
      </c>
      <c r="G47" s="496" t="s">
        <v>295</v>
      </c>
    </row>
    <row r="48" spans="1:7" ht="13.5" thickBot="1">
      <c r="A48" s="536"/>
      <c r="B48" s="539"/>
      <c r="C48" s="539"/>
      <c r="D48" s="540"/>
      <c r="E48" s="497"/>
      <c r="F48" s="497"/>
      <c r="G48" s="497"/>
    </row>
    <row r="49" spans="1:7" ht="13.5" thickBot="1">
      <c r="A49" s="536"/>
      <c r="B49" s="539"/>
      <c r="C49" s="539"/>
      <c r="D49" s="134" t="s">
        <v>27</v>
      </c>
      <c r="E49" s="123">
        <v>0</v>
      </c>
      <c r="F49" s="123">
        <v>15</v>
      </c>
      <c r="G49" s="123"/>
    </row>
    <row r="50" spans="1:7" ht="33" customHeight="1" thickBot="1">
      <c r="A50" s="536"/>
      <c r="B50" s="539"/>
      <c r="C50" s="539"/>
      <c r="D50" s="134" t="s">
        <v>28</v>
      </c>
      <c r="E50" s="123">
        <v>10</v>
      </c>
      <c r="F50" s="123">
        <v>0</v>
      </c>
      <c r="G50" s="123" t="s">
        <v>534</v>
      </c>
    </row>
    <row r="51" spans="1:7" ht="51.75" thickBot="1">
      <c r="A51" s="536"/>
      <c r="B51" s="539"/>
      <c r="C51" s="539"/>
      <c r="D51" s="134" t="s">
        <v>29</v>
      </c>
      <c r="E51" s="123">
        <v>15</v>
      </c>
      <c r="F51" s="123">
        <v>0</v>
      </c>
      <c r="G51" s="123" t="s">
        <v>262</v>
      </c>
    </row>
    <row r="52" spans="1:7" ht="51.75" thickBot="1">
      <c r="A52" s="536"/>
      <c r="B52" s="539"/>
      <c r="C52" s="539"/>
      <c r="D52" s="134" t="s">
        <v>30</v>
      </c>
      <c r="E52" s="123">
        <v>10</v>
      </c>
      <c r="F52" s="123">
        <v>0</v>
      </c>
      <c r="G52" s="123" t="s">
        <v>534</v>
      </c>
    </row>
    <row r="53" spans="1:7" ht="39" thickBot="1">
      <c r="A53" s="536"/>
      <c r="B53" s="539"/>
      <c r="C53" s="539"/>
      <c r="D53" s="134" t="s">
        <v>31</v>
      </c>
      <c r="E53" s="123">
        <v>30</v>
      </c>
      <c r="F53" s="123"/>
      <c r="G53" s="123" t="s">
        <v>472</v>
      </c>
    </row>
    <row r="54" spans="1:7" ht="13.5" thickBot="1">
      <c r="A54" s="537"/>
      <c r="B54" s="540"/>
      <c r="C54" s="540"/>
      <c r="D54" s="192" t="s">
        <v>32</v>
      </c>
      <c r="E54" s="148">
        <v>85</v>
      </c>
      <c r="F54" s="148">
        <v>15</v>
      </c>
      <c r="G54" s="148"/>
    </row>
    <row r="55" spans="1:7">
      <c r="A55" s="190"/>
      <c r="B55" s="150"/>
      <c r="C55" s="150"/>
      <c r="D55" s="151"/>
      <c r="E55" s="190"/>
      <c r="F55" s="190"/>
      <c r="G55" s="190"/>
    </row>
    <row r="56" spans="1:7">
      <c r="A56" s="190"/>
      <c r="B56" s="150"/>
      <c r="C56" s="150"/>
      <c r="D56" s="151"/>
      <c r="E56" s="190"/>
      <c r="F56" s="190"/>
      <c r="G56" s="190"/>
    </row>
    <row r="57" spans="1:7">
      <c r="A57" s="130"/>
      <c r="B57" s="130"/>
      <c r="C57" s="130"/>
      <c r="D57" s="130"/>
      <c r="E57" s="130"/>
      <c r="F57" s="130"/>
      <c r="G57" s="130"/>
    </row>
    <row r="58" spans="1:7" ht="15.75" customHeight="1">
      <c r="A58" s="533"/>
      <c r="B58" s="533"/>
      <c r="C58" s="470" t="s">
        <v>33</v>
      </c>
      <c r="D58" s="470"/>
      <c r="E58" s="470"/>
      <c r="F58" s="513" t="s">
        <v>209</v>
      </c>
      <c r="G58" s="513"/>
    </row>
    <row r="59" spans="1:7" ht="15.75" customHeight="1">
      <c r="A59" s="533"/>
      <c r="B59" s="533"/>
      <c r="C59" s="470"/>
      <c r="D59" s="470"/>
      <c r="E59" s="470"/>
      <c r="F59" s="513" t="s">
        <v>215</v>
      </c>
      <c r="G59" s="513"/>
    </row>
    <row r="60" spans="1:7" ht="15.75" customHeight="1">
      <c r="A60" s="533"/>
      <c r="B60" s="533"/>
      <c r="C60" s="470"/>
      <c r="D60" s="470"/>
      <c r="E60" s="470"/>
      <c r="F60" s="525" t="s">
        <v>946</v>
      </c>
      <c r="G60" s="526"/>
    </row>
    <row r="61" spans="1:7" ht="13.5" thickBot="1">
      <c r="A61" s="190"/>
      <c r="B61" s="150"/>
      <c r="C61" s="150"/>
      <c r="D61" s="151"/>
      <c r="E61" s="190"/>
      <c r="F61" s="190"/>
      <c r="G61" s="190"/>
    </row>
    <row r="62" spans="1:7" ht="13.5" thickBot="1">
      <c r="A62" s="527" t="s">
        <v>14</v>
      </c>
      <c r="B62" s="544" t="s">
        <v>15</v>
      </c>
      <c r="C62" s="545"/>
      <c r="D62" s="527" t="s">
        <v>16</v>
      </c>
      <c r="E62" s="544" t="s">
        <v>400</v>
      </c>
      <c r="F62" s="545"/>
      <c r="G62" s="535" t="s">
        <v>18</v>
      </c>
    </row>
    <row r="63" spans="1:7">
      <c r="A63" s="543"/>
      <c r="B63" s="132" t="s">
        <v>19</v>
      </c>
      <c r="C63" s="132" t="s">
        <v>21</v>
      </c>
      <c r="D63" s="543"/>
      <c r="E63" s="527" t="s">
        <v>23</v>
      </c>
      <c r="F63" s="527" t="s">
        <v>24</v>
      </c>
      <c r="G63" s="536"/>
    </row>
    <row r="64" spans="1:7" ht="51.75" thickBot="1">
      <c r="A64" s="528"/>
      <c r="B64" s="134" t="s">
        <v>20</v>
      </c>
      <c r="C64" s="134" t="s">
        <v>22</v>
      </c>
      <c r="D64" s="528"/>
      <c r="E64" s="528"/>
      <c r="F64" s="528"/>
      <c r="G64" s="537"/>
    </row>
    <row r="65" spans="1:7" ht="59.25" customHeight="1" thickBot="1">
      <c r="A65" s="535" t="s">
        <v>322</v>
      </c>
      <c r="B65" s="538" t="s">
        <v>373</v>
      </c>
      <c r="C65" s="538"/>
      <c r="D65" s="134" t="s">
        <v>25</v>
      </c>
      <c r="E65" s="148">
        <v>0</v>
      </c>
      <c r="F65" s="148">
        <v>15</v>
      </c>
      <c r="G65" s="123" t="s">
        <v>535</v>
      </c>
    </row>
    <row r="66" spans="1:7" ht="33" customHeight="1">
      <c r="A66" s="536"/>
      <c r="B66" s="539"/>
      <c r="C66" s="539"/>
      <c r="D66" s="538" t="s">
        <v>26</v>
      </c>
      <c r="E66" s="535">
        <v>5</v>
      </c>
      <c r="F66" s="535">
        <v>0</v>
      </c>
      <c r="G66" s="496" t="s">
        <v>295</v>
      </c>
    </row>
    <row r="67" spans="1:7" ht="30.75" customHeight="1" thickBot="1">
      <c r="A67" s="536"/>
      <c r="B67" s="539"/>
      <c r="C67" s="539"/>
      <c r="D67" s="540"/>
      <c r="E67" s="537"/>
      <c r="F67" s="537"/>
      <c r="G67" s="497"/>
    </row>
    <row r="68" spans="1:7" ht="13.5" thickBot="1">
      <c r="A68" s="536"/>
      <c r="B68" s="539"/>
      <c r="C68" s="539"/>
      <c r="D68" s="134" t="s">
        <v>27</v>
      </c>
      <c r="E68" s="148">
        <v>0</v>
      </c>
      <c r="F68" s="148">
        <v>15</v>
      </c>
      <c r="G68" s="123"/>
    </row>
    <row r="69" spans="1:7" ht="39" thickBot="1">
      <c r="A69" s="536"/>
      <c r="B69" s="539"/>
      <c r="C69" s="539"/>
      <c r="D69" s="134" t="s">
        <v>28</v>
      </c>
      <c r="E69" s="148">
        <v>0</v>
      </c>
      <c r="F69" s="148">
        <v>10</v>
      </c>
      <c r="G69" s="123" t="s">
        <v>536</v>
      </c>
    </row>
    <row r="70" spans="1:7" ht="51.75" thickBot="1">
      <c r="A70" s="536"/>
      <c r="B70" s="539"/>
      <c r="C70" s="539"/>
      <c r="D70" s="134" t="s">
        <v>29</v>
      </c>
      <c r="E70" s="148">
        <v>0</v>
      </c>
      <c r="F70" s="148">
        <v>15</v>
      </c>
      <c r="G70" s="123" t="s">
        <v>536</v>
      </c>
    </row>
    <row r="71" spans="1:7" ht="51.75" thickBot="1">
      <c r="A71" s="536"/>
      <c r="B71" s="539"/>
      <c r="C71" s="539"/>
      <c r="D71" s="134" t="s">
        <v>30</v>
      </c>
      <c r="E71" s="148">
        <v>0</v>
      </c>
      <c r="F71" s="148">
        <v>10</v>
      </c>
      <c r="G71" s="123" t="s">
        <v>536</v>
      </c>
    </row>
    <row r="72" spans="1:7" ht="44.25" customHeight="1" thickBot="1">
      <c r="A72" s="536"/>
      <c r="B72" s="539"/>
      <c r="C72" s="539"/>
      <c r="D72" s="134" t="s">
        <v>31</v>
      </c>
      <c r="E72" s="148">
        <v>0</v>
      </c>
      <c r="F72" s="148">
        <v>30</v>
      </c>
      <c r="G72" s="123" t="s">
        <v>533</v>
      </c>
    </row>
    <row r="73" spans="1:7" ht="13.5" thickBot="1">
      <c r="A73" s="537"/>
      <c r="B73" s="540"/>
      <c r="C73" s="540"/>
      <c r="D73" s="192" t="s">
        <v>32</v>
      </c>
      <c r="E73" s="148">
        <v>5</v>
      </c>
      <c r="F73" s="148">
        <v>95</v>
      </c>
      <c r="G73" s="148"/>
    </row>
    <row r="74" spans="1:7">
      <c r="A74" s="190"/>
      <c r="B74" s="150"/>
      <c r="C74" s="150"/>
      <c r="D74" s="151"/>
      <c r="E74" s="190"/>
      <c r="F74" s="190"/>
      <c r="G74" s="190"/>
    </row>
    <row r="75" spans="1:7" ht="13.5" thickBot="1">
      <c r="A75" s="130"/>
      <c r="B75" s="130"/>
      <c r="C75" s="130"/>
      <c r="D75" s="130"/>
      <c r="E75" s="130"/>
      <c r="F75" s="130"/>
      <c r="G75" s="130"/>
    </row>
    <row r="76" spans="1:7">
      <c r="A76" s="560" t="s">
        <v>177</v>
      </c>
      <c r="B76" s="561"/>
      <c r="C76" s="562"/>
      <c r="D76" s="566" t="s">
        <v>178</v>
      </c>
      <c r="E76" s="567"/>
      <c r="F76" s="567"/>
      <c r="G76" s="568"/>
    </row>
    <row r="77" spans="1:7">
      <c r="A77" s="563"/>
      <c r="B77" s="564"/>
      <c r="C77" s="565"/>
      <c r="D77" s="569" t="s">
        <v>179</v>
      </c>
      <c r="E77" s="570"/>
      <c r="F77" s="570"/>
      <c r="G77" s="571"/>
    </row>
    <row r="78" spans="1:7">
      <c r="A78" s="563"/>
      <c r="B78" s="564"/>
      <c r="C78" s="565"/>
      <c r="D78" s="569" t="s">
        <v>180</v>
      </c>
      <c r="E78" s="570"/>
      <c r="F78" s="570"/>
      <c r="G78" s="571"/>
    </row>
    <row r="79" spans="1:7">
      <c r="A79" s="588" t="s">
        <v>181</v>
      </c>
      <c r="B79" s="589"/>
      <c r="C79" s="590"/>
      <c r="D79" s="553">
        <v>0</v>
      </c>
      <c r="E79" s="554"/>
      <c r="F79" s="554"/>
      <c r="G79" s="555"/>
    </row>
    <row r="80" spans="1:7">
      <c r="A80" s="588" t="s">
        <v>182</v>
      </c>
      <c r="B80" s="589"/>
      <c r="C80" s="590"/>
      <c r="D80" s="553">
        <v>1</v>
      </c>
      <c r="E80" s="554"/>
      <c r="F80" s="554"/>
      <c r="G80" s="555"/>
    </row>
    <row r="81" spans="1:7" ht="13.5" thickBot="1">
      <c r="A81" s="591" t="s">
        <v>183</v>
      </c>
      <c r="B81" s="592"/>
      <c r="C81" s="593"/>
      <c r="D81" s="556">
        <v>2</v>
      </c>
      <c r="E81" s="557"/>
      <c r="F81" s="557"/>
      <c r="G81" s="558"/>
    </row>
    <row r="82" spans="1:7">
      <c r="A82" s="130"/>
      <c r="B82" s="130"/>
      <c r="C82" s="130"/>
      <c r="D82" s="130"/>
      <c r="E82" s="130"/>
      <c r="F82" s="130"/>
      <c r="G82" s="130"/>
    </row>
    <row r="83" spans="1:7">
      <c r="A83" s="559" t="s">
        <v>449</v>
      </c>
      <c r="B83" s="559"/>
      <c r="C83" s="559"/>
      <c r="D83" s="559"/>
      <c r="E83" s="559"/>
      <c r="F83" s="559"/>
      <c r="G83" s="559"/>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33"/>
      <c r="B1" s="533"/>
      <c r="C1" s="470" t="s">
        <v>33</v>
      </c>
      <c r="D1" s="470"/>
      <c r="E1" s="470"/>
      <c r="F1" s="513" t="s">
        <v>209</v>
      </c>
      <c r="G1" s="513"/>
    </row>
    <row r="2" spans="1:9" ht="15.75" customHeight="1">
      <c r="A2" s="533"/>
      <c r="B2" s="533"/>
      <c r="C2" s="470"/>
      <c r="D2" s="470"/>
      <c r="E2" s="470"/>
      <c r="F2" s="513" t="s">
        <v>215</v>
      </c>
      <c r="G2" s="513"/>
    </row>
    <row r="3" spans="1:9" ht="15.75" customHeight="1">
      <c r="A3" s="533"/>
      <c r="B3" s="533"/>
      <c r="C3" s="470"/>
      <c r="D3" s="470"/>
      <c r="E3" s="470"/>
      <c r="F3" s="525" t="s">
        <v>946</v>
      </c>
      <c r="G3" s="526"/>
    </row>
    <row r="4" spans="1:9" ht="13.5" thickBot="1">
      <c r="A4" s="130"/>
      <c r="B4" s="130"/>
      <c r="C4" s="130"/>
      <c r="D4" s="130"/>
      <c r="E4" s="130"/>
      <c r="F4" s="130"/>
      <c r="G4" s="130"/>
    </row>
    <row r="5" spans="1:9" ht="13.5" thickBot="1">
      <c r="A5" s="527" t="s">
        <v>14</v>
      </c>
      <c r="B5" s="544" t="s">
        <v>15</v>
      </c>
      <c r="C5" s="545"/>
      <c r="D5" s="527" t="s">
        <v>16</v>
      </c>
      <c r="E5" s="544" t="s">
        <v>400</v>
      </c>
      <c r="F5" s="545"/>
      <c r="G5" s="535" t="s">
        <v>18</v>
      </c>
    </row>
    <row r="6" spans="1:9">
      <c r="A6" s="543"/>
      <c r="B6" s="132" t="s">
        <v>19</v>
      </c>
      <c r="C6" s="132" t="s">
        <v>21</v>
      </c>
      <c r="D6" s="543"/>
      <c r="E6" s="527" t="s">
        <v>23</v>
      </c>
      <c r="F6" s="527" t="s">
        <v>24</v>
      </c>
      <c r="G6" s="536"/>
    </row>
    <row r="7" spans="1:9" ht="51.75" thickBot="1">
      <c r="A7" s="528"/>
      <c r="B7" s="134" t="s">
        <v>20</v>
      </c>
      <c r="C7" s="134" t="s">
        <v>22</v>
      </c>
      <c r="D7" s="528"/>
      <c r="E7" s="528"/>
      <c r="F7" s="528"/>
      <c r="G7" s="537"/>
      <c r="I7" s="135"/>
    </row>
    <row r="8" spans="1:9" ht="51.75" thickBot="1">
      <c r="A8" s="535" t="s">
        <v>325</v>
      </c>
      <c r="B8" s="538" t="s">
        <v>373</v>
      </c>
      <c r="C8" s="538"/>
      <c r="D8" s="139" t="s">
        <v>25</v>
      </c>
      <c r="E8" s="122">
        <v>15</v>
      </c>
      <c r="F8" s="122">
        <v>0</v>
      </c>
      <c r="G8" s="122" t="s">
        <v>537</v>
      </c>
      <c r="I8" s="135"/>
    </row>
    <row r="9" spans="1:9" ht="30" customHeight="1">
      <c r="A9" s="536"/>
      <c r="B9" s="539"/>
      <c r="C9" s="539"/>
      <c r="D9" s="538" t="s">
        <v>26</v>
      </c>
      <c r="E9" s="496">
        <v>5</v>
      </c>
      <c r="F9" s="496">
        <v>0</v>
      </c>
      <c r="G9" s="496" t="s">
        <v>490</v>
      </c>
      <c r="I9" s="135"/>
    </row>
    <row r="10" spans="1:9" ht="39.75" customHeight="1" thickBot="1">
      <c r="A10" s="536"/>
      <c r="B10" s="539"/>
      <c r="C10" s="539"/>
      <c r="D10" s="540"/>
      <c r="E10" s="497"/>
      <c r="F10" s="497"/>
      <c r="G10" s="497"/>
    </row>
    <row r="11" spans="1:9" ht="13.5" thickBot="1">
      <c r="A11" s="536"/>
      <c r="B11" s="539"/>
      <c r="C11" s="539"/>
      <c r="D11" s="134" t="s">
        <v>27</v>
      </c>
      <c r="E11" s="123">
        <v>0</v>
      </c>
      <c r="F11" s="123">
        <v>15</v>
      </c>
      <c r="G11" s="123"/>
    </row>
    <row r="12" spans="1:9" ht="26.25" thickBot="1">
      <c r="A12" s="536"/>
      <c r="B12" s="539"/>
      <c r="C12" s="539"/>
      <c r="D12" s="134" t="s">
        <v>28</v>
      </c>
      <c r="E12" s="123">
        <v>10</v>
      </c>
      <c r="F12" s="123">
        <v>0</v>
      </c>
      <c r="G12" s="123" t="s">
        <v>538</v>
      </c>
    </row>
    <row r="13" spans="1:9" ht="51.75" thickBot="1">
      <c r="A13" s="536"/>
      <c r="B13" s="539"/>
      <c r="C13" s="539"/>
      <c r="D13" s="134" t="s">
        <v>29</v>
      </c>
      <c r="E13" s="123">
        <v>15</v>
      </c>
      <c r="F13" s="123">
        <v>0</v>
      </c>
      <c r="G13" s="123" t="s">
        <v>229</v>
      </c>
    </row>
    <row r="14" spans="1:9" ht="51.75" thickBot="1">
      <c r="A14" s="536"/>
      <c r="B14" s="539"/>
      <c r="C14" s="539"/>
      <c r="D14" s="134" t="s">
        <v>30</v>
      </c>
      <c r="E14" s="123">
        <v>10</v>
      </c>
      <c r="F14" s="123">
        <v>0</v>
      </c>
      <c r="G14" s="123" t="s">
        <v>539</v>
      </c>
    </row>
    <row r="15" spans="1:9" ht="39" thickBot="1">
      <c r="A15" s="536"/>
      <c r="B15" s="539"/>
      <c r="C15" s="539"/>
      <c r="D15" s="134" t="s">
        <v>31</v>
      </c>
      <c r="E15" s="123">
        <v>30</v>
      </c>
      <c r="F15" s="123">
        <v>0</v>
      </c>
      <c r="G15" s="123" t="s">
        <v>540</v>
      </c>
    </row>
    <row r="16" spans="1:9" ht="13.5" thickBot="1">
      <c r="A16" s="537"/>
      <c r="B16" s="540"/>
      <c r="C16" s="540"/>
      <c r="D16" s="192" t="s">
        <v>32</v>
      </c>
      <c r="E16" s="148">
        <v>85</v>
      </c>
      <c r="F16" s="148">
        <v>15</v>
      </c>
      <c r="G16" s="148"/>
    </row>
    <row r="17" spans="1:7">
      <c r="A17" s="190"/>
      <c r="B17" s="150"/>
      <c r="C17" s="150"/>
      <c r="D17" s="151"/>
      <c r="E17" s="190"/>
      <c r="F17" s="190"/>
      <c r="G17" s="190"/>
    </row>
    <row r="18" spans="1:7">
      <c r="A18" s="190"/>
      <c r="B18" s="150"/>
      <c r="C18" s="150"/>
      <c r="D18" s="151"/>
      <c r="E18" s="190"/>
      <c r="F18" s="190"/>
      <c r="G18" s="190"/>
    </row>
    <row r="19" spans="1:7">
      <c r="A19" s="190"/>
      <c r="B19" s="150"/>
      <c r="C19" s="150"/>
      <c r="D19" s="151"/>
      <c r="E19" s="190"/>
      <c r="F19" s="190"/>
      <c r="G19" s="190"/>
    </row>
    <row r="20" spans="1:7" ht="15.75" customHeight="1">
      <c r="A20" s="533"/>
      <c r="B20" s="533"/>
      <c r="C20" s="470" t="s">
        <v>33</v>
      </c>
      <c r="D20" s="470"/>
      <c r="E20" s="470"/>
      <c r="F20" s="513" t="s">
        <v>209</v>
      </c>
      <c r="G20" s="513"/>
    </row>
    <row r="21" spans="1:7" ht="15.75" customHeight="1">
      <c r="A21" s="533"/>
      <c r="B21" s="533"/>
      <c r="C21" s="470"/>
      <c r="D21" s="470"/>
      <c r="E21" s="470"/>
      <c r="F21" s="513" t="s">
        <v>215</v>
      </c>
      <c r="G21" s="513"/>
    </row>
    <row r="22" spans="1:7" ht="15.75" customHeight="1">
      <c r="A22" s="533"/>
      <c r="B22" s="533"/>
      <c r="C22" s="470"/>
      <c r="D22" s="470"/>
      <c r="E22" s="470"/>
      <c r="F22" s="525" t="s">
        <v>946</v>
      </c>
      <c r="G22" s="526"/>
    </row>
    <row r="23" spans="1:7" ht="13.5" thickBot="1">
      <c r="A23" s="190"/>
      <c r="B23" s="150"/>
      <c r="C23" s="150"/>
      <c r="D23" s="151"/>
      <c r="E23" s="190"/>
      <c r="F23" s="190"/>
      <c r="G23" s="190"/>
    </row>
    <row r="24" spans="1:7" ht="13.5" thickBot="1">
      <c r="A24" s="527" t="s">
        <v>14</v>
      </c>
      <c r="B24" s="544" t="s">
        <v>15</v>
      </c>
      <c r="C24" s="545"/>
      <c r="D24" s="527" t="s">
        <v>16</v>
      </c>
      <c r="E24" s="544" t="s">
        <v>400</v>
      </c>
      <c r="F24" s="545"/>
      <c r="G24" s="535" t="s">
        <v>18</v>
      </c>
    </row>
    <row r="25" spans="1:7">
      <c r="A25" s="543"/>
      <c r="B25" s="132" t="s">
        <v>19</v>
      </c>
      <c r="C25" s="132" t="s">
        <v>21</v>
      </c>
      <c r="D25" s="543"/>
      <c r="E25" s="527" t="s">
        <v>23</v>
      </c>
      <c r="F25" s="527" t="s">
        <v>24</v>
      </c>
      <c r="G25" s="536"/>
    </row>
    <row r="26" spans="1:7" ht="51.75" thickBot="1">
      <c r="A26" s="528"/>
      <c r="B26" s="134" t="s">
        <v>20</v>
      </c>
      <c r="C26" s="134" t="s">
        <v>22</v>
      </c>
      <c r="D26" s="528"/>
      <c r="E26" s="528"/>
      <c r="F26" s="528"/>
      <c r="G26" s="537"/>
    </row>
    <row r="27" spans="1:7" ht="58.5" customHeight="1" thickBot="1">
      <c r="A27" s="535" t="s">
        <v>327</v>
      </c>
      <c r="B27" s="538" t="s">
        <v>373</v>
      </c>
      <c r="C27" s="538"/>
      <c r="D27" s="134" t="s">
        <v>25</v>
      </c>
      <c r="E27" s="123">
        <v>15</v>
      </c>
      <c r="F27" s="123">
        <v>0</v>
      </c>
      <c r="G27" s="123" t="s">
        <v>541</v>
      </c>
    </row>
    <row r="28" spans="1:7" ht="30" customHeight="1">
      <c r="A28" s="536"/>
      <c r="B28" s="539"/>
      <c r="C28" s="539"/>
      <c r="D28" s="538" t="s">
        <v>26</v>
      </c>
      <c r="E28" s="496">
        <v>5</v>
      </c>
      <c r="F28" s="496">
        <v>0</v>
      </c>
      <c r="G28" s="496" t="s">
        <v>490</v>
      </c>
    </row>
    <row r="29" spans="1:7" ht="26.25" customHeight="1" thickBot="1">
      <c r="A29" s="536"/>
      <c r="B29" s="539"/>
      <c r="C29" s="539"/>
      <c r="D29" s="540"/>
      <c r="E29" s="497"/>
      <c r="F29" s="497"/>
      <c r="G29" s="497"/>
    </row>
    <row r="30" spans="1:7" ht="32.25" customHeight="1" thickBot="1">
      <c r="A30" s="536"/>
      <c r="B30" s="539"/>
      <c r="C30" s="539"/>
      <c r="D30" s="134" t="s">
        <v>27</v>
      </c>
      <c r="E30" s="123">
        <v>0</v>
      </c>
      <c r="F30" s="123">
        <v>15</v>
      </c>
      <c r="G30" s="123"/>
    </row>
    <row r="31" spans="1:7" ht="21.75" customHeight="1" thickBot="1">
      <c r="A31" s="536"/>
      <c r="B31" s="539"/>
      <c r="C31" s="539"/>
      <c r="D31" s="134" t="s">
        <v>28</v>
      </c>
      <c r="E31" s="123">
        <v>10</v>
      </c>
      <c r="F31" s="123">
        <v>0</v>
      </c>
      <c r="G31" s="123" t="s">
        <v>539</v>
      </c>
    </row>
    <row r="32" spans="1:7" ht="114" customHeight="1" thickBot="1">
      <c r="A32" s="536"/>
      <c r="B32" s="539"/>
      <c r="C32" s="539"/>
      <c r="D32" s="134" t="s">
        <v>29</v>
      </c>
      <c r="E32" s="123">
        <v>15</v>
      </c>
      <c r="F32" s="123">
        <v>0</v>
      </c>
      <c r="G32" s="123" t="s">
        <v>542</v>
      </c>
    </row>
    <row r="33" spans="1:7" ht="51.75" thickBot="1">
      <c r="A33" s="536"/>
      <c r="B33" s="539"/>
      <c r="C33" s="539"/>
      <c r="D33" s="134" t="s">
        <v>30</v>
      </c>
      <c r="E33" s="123">
        <v>10</v>
      </c>
      <c r="F33" s="123">
        <v>0</v>
      </c>
      <c r="G33" s="123" t="s">
        <v>543</v>
      </c>
    </row>
    <row r="34" spans="1:7" ht="55.5" customHeight="1" thickBot="1">
      <c r="A34" s="536"/>
      <c r="B34" s="539"/>
      <c r="C34" s="539"/>
      <c r="D34" s="134" t="s">
        <v>31</v>
      </c>
      <c r="E34" s="123">
        <v>30</v>
      </c>
      <c r="F34" s="123"/>
      <c r="G34" s="123" t="s">
        <v>544</v>
      </c>
    </row>
    <row r="35" spans="1:7" ht="19.5" customHeight="1" thickBot="1">
      <c r="A35" s="537"/>
      <c r="B35" s="540"/>
      <c r="C35" s="540"/>
      <c r="D35" s="192" t="s">
        <v>32</v>
      </c>
      <c r="E35" s="148">
        <v>85</v>
      </c>
      <c r="F35" s="148">
        <v>15</v>
      </c>
      <c r="G35" s="148"/>
    </row>
    <row r="36" spans="1:7">
      <c r="A36" s="190"/>
      <c r="B36" s="150"/>
      <c r="C36" s="150"/>
      <c r="D36" s="151"/>
      <c r="E36" s="190"/>
      <c r="F36" s="190"/>
      <c r="G36" s="190"/>
    </row>
    <row r="37" spans="1:7">
      <c r="A37" s="190"/>
      <c r="B37" s="150"/>
      <c r="C37" s="150"/>
      <c r="D37" s="151"/>
      <c r="E37" s="190"/>
      <c r="F37" s="190"/>
      <c r="G37" s="190"/>
    </row>
    <row r="38" spans="1:7">
      <c r="A38" s="130"/>
      <c r="B38" s="130"/>
      <c r="C38" s="130"/>
      <c r="D38" s="130"/>
      <c r="E38" s="130"/>
      <c r="F38" s="130"/>
      <c r="G38" s="130"/>
    </row>
    <row r="39" spans="1:7" ht="15.75" customHeight="1">
      <c r="A39" s="533"/>
      <c r="B39" s="533"/>
      <c r="C39" s="470" t="s">
        <v>33</v>
      </c>
      <c r="D39" s="470"/>
      <c r="E39" s="470"/>
      <c r="F39" s="513" t="s">
        <v>209</v>
      </c>
      <c r="G39" s="513"/>
    </row>
    <row r="40" spans="1:7" ht="15.75" customHeight="1">
      <c r="A40" s="533"/>
      <c r="B40" s="533"/>
      <c r="C40" s="470"/>
      <c r="D40" s="470"/>
      <c r="E40" s="470"/>
      <c r="F40" s="513" t="s">
        <v>215</v>
      </c>
      <c r="G40" s="513"/>
    </row>
    <row r="41" spans="1:7" ht="15.75" customHeight="1">
      <c r="A41" s="533"/>
      <c r="B41" s="533"/>
      <c r="C41" s="470"/>
      <c r="D41" s="470"/>
      <c r="E41" s="470"/>
      <c r="F41" s="525" t="s">
        <v>946</v>
      </c>
      <c r="G41" s="526"/>
    </row>
    <row r="42" spans="1:7" ht="13.5" thickBot="1">
      <c r="A42" s="190"/>
      <c r="B42" s="150"/>
      <c r="C42" s="150"/>
      <c r="D42" s="151"/>
      <c r="E42" s="190"/>
      <c r="F42" s="190"/>
      <c r="G42" s="190"/>
    </row>
    <row r="43" spans="1:7" ht="13.5" thickBot="1">
      <c r="A43" s="527" t="s">
        <v>14</v>
      </c>
      <c r="B43" s="544" t="s">
        <v>15</v>
      </c>
      <c r="C43" s="545"/>
      <c r="D43" s="527" t="s">
        <v>16</v>
      </c>
      <c r="E43" s="544" t="s">
        <v>400</v>
      </c>
      <c r="F43" s="545"/>
      <c r="G43" s="535" t="s">
        <v>18</v>
      </c>
    </row>
    <row r="44" spans="1:7">
      <c r="A44" s="543"/>
      <c r="B44" s="132" t="s">
        <v>19</v>
      </c>
      <c r="C44" s="132" t="s">
        <v>21</v>
      </c>
      <c r="D44" s="543"/>
      <c r="E44" s="527" t="s">
        <v>23</v>
      </c>
      <c r="F44" s="527" t="s">
        <v>24</v>
      </c>
      <c r="G44" s="536"/>
    </row>
    <row r="45" spans="1:7" ht="51.75" thickBot="1">
      <c r="A45" s="528"/>
      <c r="B45" s="134" t="s">
        <v>20</v>
      </c>
      <c r="C45" s="134" t="s">
        <v>22</v>
      </c>
      <c r="D45" s="528"/>
      <c r="E45" s="528"/>
      <c r="F45" s="528"/>
      <c r="G45" s="537"/>
    </row>
    <row r="46" spans="1:7" ht="55.5" customHeight="1" thickBot="1">
      <c r="A46" s="535" t="s">
        <v>330</v>
      </c>
      <c r="B46" s="538" t="s">
        <v>373</v>
      </c>
      <c r="C46" s="538"/>
      <c r="D46" s="134" t="s">
        <v>25</v>
      </c>
      <c r="E46" s="123">
        <v>15</v>
      </c>
      <c r="F46" s="123">
        <v>0</v>
      </c>
      <c r="G46" s="123" t="s">
        <v>545</v>
      </c>
    </row>
    <row r="47" spans="1:7" ht="24" customHeight="1">
      <c r="A47" s="536"/>
      <c r="B47" s="539"/>
      <c r="C47" s="539"/>
      <c r="D47" s="538" t="s">
        <v>26</v>
      </c>
      <c r="E47" s="496">
        <v>5</v>
      </c>
      <c r="F47" s="496">
        <v>0</v>
      </c>
      <c r="G47" s="496" t="s">
        <v>490</v>
      </c>
    </row>
    <row r="48" spans="1:7" ht="31.5" customHeight="1" thickBot="1">
      <c r="A48" s="536"/>
      <c r="B48" s="539"/>
      <c r="C48" s="539"/>
      <c r="D48" s="540"/>
      <c r="E48" s="497"/>
      <c r="F48" s="497"/>
      <c r="G48" s="497"/>
    </row>
    <row r="49" spans="1:7" ht="24" customHeight="1" thickBot="1">
      <c r="A49" s="536"/>
      <c r="B49" s="539"/>
      <c r="C49" s="539"/>
      <c r="D49" s="134" t="s">
        <v>27</v>
      </c>
      <c r="E49" s="123">
        <v>0</v>
      </c>
      <c r="F49" s="123">
        <v>15</v>
      </c>
      <c r="G49" s="123"/>
    </row>
    <row r="50" spans="1:7" ht="33" customHeight="1" thickBot="1">
      <c r="A50" s="536"/>
      <c r="B50" s="539"/>
      <c r="C50" s="539"/>
      <c r="D50" s="134" t="s">
        <v>28</v>
      </c>
      <c r="E50" s="123">
        <v>10</v>
      </c>
      <c r="F50" s="123">
        <v>0</v>
      </c>
      <c r="G50" s="123" t="s">
        <v>546</v>
      </c>
    </row>
    <row r="51" spans="1:7" ht="58.5" customHeight="1" thickBot="1">
      <c r="A51" s="536"/>
      <c r="B51" s="539"/>
      <c r="C51" s="539"/>
      <c r="D51" s="134" t="s">
        <v>29</v>
      </c>
      <c r="E51" s="123">
        <v>15</v>
      </c>
      <c r="F51" s="123">
        <v>0</v>
      </c>
      <c r="G51" s="123" t="s">
        <v>547</v>
      </c>
    </row>
    <row r="52" spans="1:7" ht="51.75" thickBot="1">
      <c r="A52" s="536"/>
      <c r="B52" s="539"/>
      <c r="C52" s="539"/>
      <c r="D52" s="134" t="s">
        <v>30</v>
      </c>
      <c r="E52" s="123">
        <v>10</v>
      </c>
      <c r="F52" s="123">
        <v>0</v>
      </c>
      <c r="G52" s="123" t="s">
        <v>546</v>
      </c>
    </row>
    <row r="53" spans="1:7" ht="46.5" customHeight="1" thickBot="1">
      <c r="A53" s="536"/>
      <c r="B53" s="539"/>
      <c r="C53" s="539"/>
      <c r="D53" s="134" t="s">
        <v>31</v>
      </c>
      <c r="E53" s="123">
        <v>30</v>
      </c>
      <c r="F53" s="123"/>
      <c r="G53" s="123" t="s">
        <v>472</v>
      </c>
    </row>
    <row r="54" spans="1:7" ht="13.5" thickBot="1">
      <c r="A54" s="537"/>
      <c r="B54" s="540"/>
      <c r="C54" s="540"/>
      <c r="D54" s="192" t="s">
        <v>32</v>
      </c>
      <c r="E54" s="148">
        <v>85</v>
      </c>
      <c r="F54" s="148">
        <v>15</v>
      </c>
      <c r="G54" s="148"/>
    </row>
    <row r="55" spans="1:7">
      <c r="A55" s="130"/>
      <c r="B55" s="130"/>
      <c r="C55" s="130"/>
      <c r="D55" s="130"/>
      <c r="E55" s="130"/>
      <c r="F55" s="130"/>
      <c r="G55" s="130"/>
    </row>
    <row r="56" spans="1:7" ht="13.5" thickBot="1">
      <c r="A56" s="130"/>
      <c r="B56" s="130"/>
      <c r="C56" s="130"/>
      <c r="D56" s="130"/>
      <c r="E56" s="130"/>
      <c r="F56" s="130"/>
      <c r="G56" s="130"/>
    </row>
    <row r="57" spans="1:7">
      <c r="A57" s="560" t="s">
        <v>177</v>
      </c>
      <c r="B57" s="561"/>
      <c r="C57" s="562"/>
      <c r="D57" s="566" t="s">
        <v>178</v>
      </c>
      <c r="E57" s="567"/>
      <c r="F57" s="567"/>
      <c r="G57" s="568"/>
    </row>
    <row r="58" spans="1:7">
      <c r="A58" s="563"/>
      <c r="B58" s="564"/>
      <c r="C58" s="565"/>
      <c r="D58" s="569" t="s">
        <v>179</v>
      </c>
      <c r="E58" s="570"/>
      <c r="F58" s="570"/>
      <c r="G58" s="571"/>
    </row>
    <row r="59" spans="1:7">
      <c r="A59" s="563"/>
      <c r="B59" s="564"/>
      <c r="C59" s="565"/>
      <c r="D59" s="569" t="s">
        <v>180</v>
      </c>
      <c r="E59" s="570"/>
      <c r="F59" s="570"/>
      <c r="G59" s="571"/>
    </row>
    <row r="60" spans="1:7">
      <c r="A60" s="588" t="s">
        <v>181</v>
      </c>
      <c r="B60" s="589"/>
      <c r="C60" s="590"/>
      <c r="D60" s="553">
        <v>0</v>
      </c>
      <c r="E60" s="554"/>
      <c r="F60" s="554"/>
      <c r="G60" s="555"/>
    </row>
    <row r="61" spans="1:7">
      <c r="A61" s="588" t="s">
        <v>182</v>
      </c>
      <c r="B61" s="589"/>
      <c r="C61" s="590"/>
      <c r="D61" s="553">
        <v>1</v>
      </c>
      <c r="E61" s="554"/>
      <c r="F61" s="554"/>
      <c r="G61" s="555"/>
    </row>
    <row r="62" spans="1:7" ht="13.5" thickBot="1">
      <c r="A62" s="591" t="s">
        <v>183</v>
      </c>
      <c r="B62" s="592"/>
      <c r="C62" s="593"/>
      <c r="D62" s="556">
        <v>2</v>
      </c>
      <c r="E62" s="557"/>
      <c r="F62" s="557"/>
      <c r="G62" s="558"/>
    </row>
    <row r="63" spans="1:7">
      <c r="A63" s="130"/>
      <c r="B63" s="130"/>
      <c r="C63" s="130"/>
      <c r="D63" s="130"/>
      <c r="E63" s="130"/>
      <c r="F63" s="130"/>
      <c r="G63" s="130"/>
    </row>
    <row r="64" spans="1:7">
      <c r="A64" s="559" t="s">
        <v>449</v>
      </c>
      <c r="B64" s="559"/>
      <c r="C64" s="559"/>
      <c r="D64" s="559"/>
      <c r="E64" s="559"/>
      <c r="F64" s="559"/>
      <c r="G64" s="559"/>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0"/>
    <col min="2" max="2" width="27.7109375" style="210" customWidth="1"/>
    <col min="3" max="3" width="35" style="210" customWidth="1"/>
    <col min="4" max="4" width="14" style="210" customWidth="1"/>
    <col min="5" max="5" width="11.42578125" style="210"/>
    <col min="6" max="6" width="14" style="210" customWidth="1"/>
    <col min="7" max="7" width="34.5703125" style="210" customWidth="1"/>
    <col min="8" max="8" width="11.140625" style="210" customWidth="1"/>
    <col min="9" max="9" width="9.28515625" style="210" customWidth="1"/>
    <col min="10" max="10" width="11.85546875" style="210" customWidth="1"/>
    <col min="11" max="11" width="15.28515625" style="210" customWidth="1"/>
    <col min="12" max="12" width="19.7109375" style="210" customWidth="1"/>
    <col min="13" max="13" width="14.7109375" style="210" customWidth="1"/>
    <col min="14" max="14" width="13.28515625" style="210" customWidth="1"/>
    <col min="15" max="15" width="18.5703125" style="210" customWidth="1"/>
    <col min="16" max="16" width="16.28515625" style="210" customWidth="1"/>
    <col min="17" max="17" width="13.85546875" style="210" customWidth="1"/>
    <col min="18" max="261" width="11.42578125" style="210"/>
    <col min="262" max="262" width="26.28515625" style="210" customWidth="1"/>
    <col min="263" max="263" width="14" style="210" customWidth="1"/>
    <col min="264" max="264" width="11.42578125" style="210"/>
    <col min="265" max="265" width="14" style="210" customWidth="1"/>
    <col min="266" max="266" width="34.5703125" style="210" customWidth="1"/>
    <col min="267" max="267" width="14.28515625" style="210" customWidth="1"/>
    <col min="268" max="268" width="11.140625" style="210" customWidth="1"/>
    <col min="269" max="269" width="12.85546875" style="210" customWidth="1"/>
    <col min="270" max="270" width="15.28515625" style="210" customWidth="1"/>
    <col min="271" max="271" width="17.85546875" style="210" customWidth="1"/>
    <col min="272" max="272" width="16.28515625" style="210" customWidth="1"/>
    <col min="273" max="273" width="13.85546875" style="210" customWidth="1"/>
    <col min="274" max="517" width="11.42578125" style="210"/>
    <col min="518" max="518" width="26.28515625" style="210" customWidth="1"/>
    <col min="519" max="519" width="14" style="210" customWidth="1"/>
    <col min="520" max="520" width="11.42578125" style="210"/>
    <col min="521" max="521" width="14" style="210" customWidth="1"/>
    <col min="522" max="522" width="34.5703125" style="210" customWidth="1"/>
    <col min="523" max="523" width="14.28515625" style="210" customWidth="1"/>
    <col min="524" max="524" width="11.140625" style="210" customWidth="1"/>
    <col min="525" max="525" width="12.85546875" style="210" customWidth="1"/>
    <col min="526" max="526" width="15.28515625" style="210" customWidth="1"/>
    <col min="527" max="527" width="17.85546875" style="210" customWidth="1"/>
    <col min="528" max="528" width="16.28515625" style="210" customWidth="1"/>
    <col min="529" max="529" width="13.85546875" style="210" customWidth="1"/>
    <col min="530" max="773" width="11.42578125" style="210"/>
    <col min="774" max="774" width="26.28515625" style="210" customWidth="1"/>
    <col min="775" max="775" width="14" style="210" customWidth="1"/>
    <col min="776" max="776" width="11.42578125" style="210"/>
    <col min="777" max="777" width="14" style="210" customWidth="1"/>
    <col min="778" max="778" width="34.5703125" style="210" customWidth="1"/>
    <col min="779" max="779" width="14.28515625" style="210" customWidth="1"/>
    <col min="780" max="780" width="11.140625" style="210" customWidth="1"/>
    <col min="781" max="781" width="12.85546875" style="210" customWidth="1"/>
    <col min="782" max="782" width="15.28515625" style="210" customWidth="1"/>
    <col min="783" max="783" width="17.85546875" style="210" customWidth="1"/>
    <col min="784" max="784" width="16.28515625" style="210" customWidth="1"/>
    <col min="785" max="785" width="13.85546875" style="210" customWidth="1"/>
    <col min="786" max="1029" width="11.42578125" style="210"/>
    <col min="1030" max="1030" width="26.28515625" style="210" customWidth="1"/>
    <col min="1031" max="1031" width="14" style="210" customWidth="1"/>
    <col min="1032" max="1032" width="11.42578125" style="210"/>
    <col min="1033" max="1033" width="14" style="210" customWidth="1"/>
    <col min="1034" max="1034" width="34.5703125" style="210" customWidth="1"/>
    <col min="1035" max="1035" width="14.28515625" style="210" customWidth="1"/>
    <col min="1036" max="1036" width="11.140625" style="210" customWidth="1"/>
    <col min="1037" max="1037" width="12.85546875" style="210" customWidth="1"/>
    <col min="1038" max="1038" width="15.28515625" style="210" customWidth="1"/>
    <col min="1039" max="1039" width="17.85546875" style="210" customWidth="1"/>
    <col min="1040" max="1040" width="16.28515625" style="210" customWidth="1"/>
    <col min="1041" max="1041" width="13.85546875" style="210" customWidth="1"/>
    <col min="1042" max="1285" width="11.42578125" style="210"/>
    <col min="1286" max="1286" width="26.28515625" style="210" customWidth="1"/>
    <col min="1287" max="1287" width="14" style="210" customWidth="1"/>
    <col min="1288" max="1288" width="11.42578125" style="210"/>
    <col min="1289" max="1289" width="14" style="210" customWidth="1"/>
    <col min="1290" max="1290" width="34.5703125" style="210" customWidth="1"/>
    <col min="1291" max="1291" width="14.28515625" style="210" customWidth="1"/>
    <col min="1292" max="1292" width="11.140625" style="210" customWidth="1"/>
    <col min="1293" max="1293" width="12.85546875" style="210" customWidth="1"/>
    <col min="1294" max="1294" width="15.28515625" style="210" customWidth="1"/>
    <col min="1295" max="1295" width="17.85546875" style="210" customWidth="1"/>
    <col min="1296" max="1296" width="16.28515625" style="210" customWidth="1"/>
    <col min="1297" max="1297" width="13.85546875" style="210" customWidth="1"/>
    <col min="1298" max="1541" width="11.42578125" style="210"/>
    <col min="1542" max="1542" width="26.28515625" style="210" customWidth="1"/>
    <col min="1543" max="1543" width="14" style="210" customWidth="1"/>
    <col min="1544" max="1544" width="11.42578125" style="210"/>
    <col min="1545" max="1545" width="14" style="210" customWidth="1"/>
    <col min="1546" max="1546" width="34.5703125" style="210" customWidth="1"/>
    <col min="1547" max="1547" width="14.28515625" style="210" customWidth="1"/>
    <col min="1548" max="1548" width="11.140625" style="210" customWidth="1"/>
    <col min="1549" max="1549" width="12.85546875" style="210" customWidth="1"/>
    <col min="1550" max="1550" width="15.28515625" style="210" customWidth="1"/>
    <col min="1551" max="1551" width="17.85546875" style="210" customWidth="1"/>
    <col min="1552" max="1552" width="16.28515625" style="210" customWidth="1"/>
    <col min="1553" max="1553" width="13.85546875" style="210" customWidth="1"/>
    <col min="1554" max="1797" width="11.42578125" style="210"/>
    <col min="1798" max="1798" width="26.28515625" style="210" customWidth="1"/>
    <col min="1799" max="1799" width="14" style="210" customWidth="1"/>
    <col min="1800" max="1800" width="11.42578125" style="210"/>
    <col min="1801" max="1801" width="14" style="210" customWidth="1"/>
    <col min="1802" max="1802" width="34.5703125" style="210" customWidth="1"/>
    <col min="1803" max="1803" width="14.28515625" style="210" customWidth="1"/>
    <col min="1804" max="1804" width="11.140625" style="210" customWidth="1"/>
    <col min="1805" max="1805" width="12.85546875" style="210" customWidth="1"/>
    <col min="1806" max="1806" width="15.28515625" style="210" customWidth="1"/>
    <col min="1807" max="1807" width="17.85546875" style="210" customWidth="1"/>
    <col min="1808" max="1808" width="16.28515625" style="210" customWidth="1"/>
    <col min="1809" max="1809" width="13.85546875" style="210" customWidth="1"/>
    <col min="1810" max="2053" width="11.42578125" style="210"/>
    <col min="2054" max="2054" width="26.28515625" style="210" customWidth="1"/>
    <col min="2055" max="2055" width="14" style="210" customWidth="1"/>
    <col min="2056" max="2056" width="11.42578125" style="210"/>
    <col min="2057" max="2057" width="14" style="210" customWidth="1"/>
    <col min="2058" max="2058" width="34.5703125" style="210" customWidth="1"/>
    <col min="2059" max="2059" width="14.28515625" style="210" customWidth="1"/>
    <col min="2060" max="2060" width="11.140625" style="210" customWidth="1"/>
    <col min="2061" max="2061" width="12.85546875" style="210" customWidth="1"/>
    <col min="2062" max="2062" width="15.28515625" style="210" customWidth="1"/>
    <col min="2063" max="2063" width="17.85546875" style="210" customWidth="1"/>
    <col min="2064" max="2064" width="16.28515625" style="210" customWidth="1"/>
    <col min="2065" max="2065" width="13.85546875" style="210" customWidth="1"/>
    <col min="2066" max="2309" width="11.42578125" style="210"/>
    <col min="2310" max="2310" width="26.28515625" style="210" customWidth="1"/>
    <col min="2311" max="2311" width="14" style="210" customWidth="1"/>
    <col min="2312" max="2312" width="11.42578125" style="210"/>
    <col min="2313" max="2313" width="14" style="210" customWidth="1"/>
    <col min="2314" max="2314" width="34.5703125" style="210" customWidth="1"/>
    <col min="2315" max="2315" width="14.28515625" style="210" customWidth="1"/>
    <col min="2316" max="2316" width="11.140625" style="210" customWidth="1"/>
    <col min="2317" max="2317" width="12.85546875" style="210" customWidth="1"/>
    <col min="2318" max="2318" width="15.28515625" style="210" customWidth="1"/>
    <col min="2319" max="2319" width="17.85546875" style="210" customWidth="1"/>
    <col min="2320" max="2320" width="16.28515625" style="210" customWidth="1"/>
    <col min="2321" max="2321" width="13.85546875" style="210" customWidth="1"/>
    <col min="2322" max="2565" width="11.42578125" style="210"/>
    <col min="2566" max="2566" width="26.28515625" style="210" customWidth="1"/>
    <col min="2567" max="2567" width="14" style="210" customWidth="1"/>
    <col min="2568" max="2568" width="11.42578125" style="210"/>
    <col min="2569" max="2569" width="14" style="210" customWidth="1"/>
    <col min="2570" max="2570" width="34.5703125" style="210" customWidth="1"/>
    <col min="2571" max="2571" width="14.28515625" style="210" customWidth="1"/>
    <col min="2572" max="2572" width="11.140625" style="210" customWidth="1"/>
    <col min="2573" max="2573" width="12.85546875" style="210" customWidth="1"/>
    <col min="2574" max="2574" width="15.28515625" style="210" customWidth="1"/>
    <col min="2575" max="2575" width="17.85546875" style="210" customWidth="1"/>
    <col min="2576" max="2576" width="16.28515625" style="210" customWidth="1"/>
    <col min="2577" max="2577" width="13.85546875" style="210" customWidth="1"/>
    <col min="2578" max="2821" width="11.42578125" style="210"/>
    <col min="2822" max="2822" width="26.28515625" style="210" customWidth="1"/>
    <col min="2823" max="2823" width="14" style="210" customWidth="1"/>
    <col min="2824" max="2824" width="11.42578125" style="210"/>
    <col min="2825" max="2825" width="14" style="210" customWidth="1"/>
    <col min="2826" max="2826" width="34.5703125" style="210" customWidth="1"/>
    <col min="2827" max="2827" width="14.28515625" style="210" customWidth="1"/>
    <col min="2828" max="2828" width="11.140625" style="210" customWidth="1"/>
    <col min="2829" max="2829" width="12.85546875" style="210" customWidth="1"/>
    <col min="2830" max="2830" width="15.28515625" style="210" customWidth="1"/>
    <col min="2831" max="2831" width="17.85546875" style="210" customWidth="1"/>
    <col min="2832" max="2832" width="16.28515625" style="210" customWidth="1"/>
    <col min="2833" max="2833" width="13.85546875" style="210" customWidth="1"/>
    <col min="2834" max="3077" width="11.42578125" style="210"/>
    <col min="3078" max="3078" width="26.28515625" style="210" customWidth="1"/>
    <col min="3079" max="3079" width="14" style="210" customWidth="1"/>
    <col min="3080" max="3080" width="11.42578125" style="210"/>
    <col min="3081" max="3081" width="14" style="210" customWidth="1"/>
    <col min="3082" max="3082" width="34.5703125" style="210" customWidth="1"/>
    <col min="3083" max="3083" width="14.28515625" style="210" customWidth="1"/>
    <col min="3084" max="3084" width="11.140625" style="210" customWidth="1"/>
    <col min="3085" max="3085" width="12.85546875" style="210" customWidth="1"/>
    <col min="3086" max="3086" width="15.28515625" style="210" customWidth="1"/>
    <col min="3087" max="3087" width="17.85546875" style="210" customWidth="1"/>
    <col min="3088" max="3088" width="16.28515625" style="210" customWidth="1"/>
    <col min="3089" max="3089" width="13.85546875" style="210" customWidth="1"/>
    <col min="3090" max="3333" width="11.42578125" style="210"/>
    <col min="3334" max="3334" width="26.28515625" style="210" customWidth="1"/>
    <col min="3335" max="3335" width="14" style="210" customWidth="1"/>
    <col min="3336" max="3336" width="11.42578125" style="210"/>
    <col min="3337" max="3337" width="14" style="210" customWidth="1"/>
    <col min="3338" max="3338" width="34.5703125" style="210" customWidth="1"/>
    <col min="3339" max="3339" width="14.28515625" style="210" customWidth="1"/>
    <col min="3340" max="3340" width="11.140625" style="210" customWidth="1"/>
    <col min="3341" max="3341" width="12.85546875" style="210" customWidth="1"/>
    <col min="3342" max="3342" width="15.28515625" style="210" customWidth="1"/>
    <col min="3343" max="3343" width="17.85546875" style="210" customWidth="1"/>
    <col min="3344" max="3344" width="16.28515625" style="210" customWidth="1"/>
    <col min="3345" max="3345" width="13.85546875" style="210" customWidth="1"/>
    <col min="3346" max="3589" width="11.42578125" style="210"/>
    <col min="3590" max="3590" width="26.28515625" style="210" customWidth="1"/>
    <col min="3591" max="3591" width="14" style="210" customWidth="1"/>
    <col min="3592" max="3592" width="11.42578125" style="210"/>
    <col min="3593" max="3593" width="14" style="210" customWidth="1"/>
    <col min="3594" max="3594" width="34.5703125" style="210" customWidth="1"/>
    <col min="3595" max="3595" width="14.28515625" style="210" customWidth="1"/>
    <col min="3596" max="3596" width="11.140625" style="210" customWidth="1"/>
    <col min="3597" max="3597" width="12.85546875" style="210" customWidth="1"/>
    <col min="3598" max="3598" width="15.28515625" style="210" customWidth="1"/>
    <col min="3599" max="3599" width="17.85546875" style="210" customWidth="1"/>
    <col min="3600" max="3600" width="16.28515625" style="210" customWidth="1"/>
    <col min="3601" max="3601" width="13.85546875" style="210" customWidth="1"/>
    <col min="3602" max="3845" width="11.42578125" style="210"/>
    <col min="3846" max="3846" width="26.28515625" style="210" customWidth="1"/>
    <col min="3847" max="3847" width="14" style="210" customWidth="1"/>
    <col min="3848" max="3848" width="11.42578125" style="210"/>
    <col min="3849" max="3849" width="14" style="210" customWidth="1"/>
    <col min="3850" max="3850" width="34.5703125" style="210" customWidth="1"/>
    <col min="3851" max="3851" width="14.28515625" style="210" customWidth="1"/>
    <col min="3852" max="3852" width="11.140625" style="210" customWidth="1"/>
    <col min="3853" max="3853" width="12.85546875" style="210" customWidth="1"/>
    <col min="3854" max="3854" width="15.28515625" style="210" customWidth="1"/>
    <col min="3855" max="3855" width="17.85546875" style="210" customWidth="1"/>
    <col min="3856" max="3856" width="16.28515625" style="210" customWidth="1"/>
    <col min="3857" max="3857" width="13.85546875" style="210" customWidth="1"/>
    <col min="3858" max="4101" width="11.42578125" style="210"/>
    <col min="4102" max="4102" width="26.28515625" style="210" customWidth="1"/>
    <col min="4103" max="4103" width="14" style="210" customWidth="1"/>
    <col min="4104" max="4104" width="11.42578125" style="210"/>
    <col min="4105" max="4105" width="14" style="210" customWidth="1"/>
    <col min="4106" max="4106" width="34.5703125" style="210" customWidth="1"/>
    <col min="4107" max="4107" width="14.28515625" style="210" customWidth="1"/>
    <col min="4108" max="4108" width="11.140625" style="210" customWidth="1"/>
    <col min="4109" max="4109" width="12.85546875" style="210" customWidth="1"/>
    <col min="4110" max="4110" width="15.28515625" style="210" customWidth="1"/>
    <col min="4111" max="4111" width="17.85546875" style="210" customWidth="1"/>
    <col min="4112" max="4112" width="16.28515625" style="210" customWidth="1"/>
    <col min="4113" max="4113" width="13.85546875" style="210" customWidth="1"/>
    <col min="4114" max="4357" width="11.42578125" style="210"/>
    <col min="4358" max="4358" width="26.28515625" style="210" customWidth="1"/>
    <col min="4359" max="4359" width="14" style="210" customWidth="1"/>
    <col min="4360" max="4360" width="11.42578125" style="210"/>
    <col min="4361" max="4361" width="14" style="210" customWidth="1"/>
    <col min="4362" max="4362" width="34.5703125" style="210" customWidth="1"/>
    <col min="4363" max="4363" width="14.28515625" style="210" customWidth="1"/>
    <col min="4364" max="4364" width="11.140625" style="210" customWidth="1"/>
    <col min="4365" max="4365" width="12.85546875" style="210" customWidth="1"/>
    <col min="4366" max="4366" width="15.28515625" style="210" customWidth="1"/>
    <col min="4367" max="4367" width="17.85546875" style="210" customWidth="1"/>
    <col min="4368" max="4368" width="16.28515625" style="210" customWidth="1"/>
    <col min="4369" max="4369" width="13.85546875" style="210" customWidth="1"/>
    <col min="4370" max="4613" width="11.42578125" style="210"/>
    <col min="4614" max="4614" width="26.28515625" style="210" customWidth="1"/>
    <col min="4615" max="4615" width="14" style="210" customWidth="1"/>
    <col min="4616" max="4616" width="11.42578125" style="210"/>
    <col min="4617" max="4617" width="14" style="210" customWidth="1"/>
    <col min="4618" max="4618" width="34.5703125" style="210" customWidth="1"/>
    <col min="4619" max="4619" width="14.28515625" style="210" customWidth="1"/>
    <col min="4620" max="4620" width="11.140625" style="210" customWidth="1"/>
    <col min="4621" max="4621" width="12.85546875" style="210" customWidth="1"/>
    <col min="4622" max="4622" width="15.28515625" style="210" customWidth="1"/>
    <col min="4623" max="4623" width="17.85546875" style="210" customWidth="1"/>
    <col min="4624" max="4624" width="16.28515625" style="210" customWidth="1"/>
    <col min="4625" max="4625" width="13.85546875" style="210" customWidth="1"/>
    <col min="4626" max="4869" width="11.42578125" style="210"/>
    <col min="4870" max="4870" width="26.28515625" style="210" customWidth="1"/>
    <col min="4871" max="4871" width="14" style="210" customWidth="1"/>
    <col min="4872" max="4872" width="11.42578125" style="210"/>
    <col min="4873" max="4873" width="14" style="210" customWidth="1"/>
    <col min="4874" max="4874" width="34.5703125" style="210" customWidth="1"/>
    <col min="4875" max="4875" width="14.28515625" style="210" customWidth="1"/>
    <col min="4876" max="4876" width="11.140625" style="210" customWidth="1"/>
    <col min="4877" max="4877" width="12.85546875" style="210" customWidth="1"/>
    <col min="4878" max="4878" width="15.28515625" style="210" customWidth="1"/>
    <col min="4879" max="4879" width="17.85546875" style="210" customWidth="1"/>
    <col min="4880" max="4880" width="16.28515625" style="210" customWidth="1"/>
    <col min="4881" max="4881" width="13.85546875" style="210" customWidth="1"/>
    <col min="4882" max="5125" width="11.42578125" style="210"/>
    <col min="5126" max="5126" width="26.28515625" style="210" customWidth="1"/>
    <col min="5127" max="5127" width="14" style="210" customWidth="1"/>
    <col min="5128" max="5128" width="11.42578125" style="210"/>
    <col min="5129" max="5129" width="14" style="210" customWidth="1"/>
    <col min="5130" max="5130" width="34.5703125" style="210" customWidth="1"/>
    <col min="5131" max="5131" width="14.28515625" style="210" customWidth="1"/>
    <col min="5132" max="5132" width="11.140625" style="210" customWidth="1"/>
    <col min="5133" max="5133" width="12.85546875" style="210" customWidth="1"/>
    <col min="5134" max="5134" width="15.28515625" style="210" customWidth="1"/>
    <col min="5135" max="5135" width="17.85546875" style="210" customWidth="1"/>
    <col min="5136" max="5136" width="16.28515625" style="210" customWidth="1"/>
    <col min="5137" max="5137" width="13.85546875" style="210" customWidth="1"/>
    <col min="5138" max="5381" width="11.42578125" style="210"/>
    <col min="5382" max="5382" width="26.28515625" style="210" customWidth="1"/>
    <col min="5383" max="5383" width="14" style="210" customWidth="1"/>
    <col min="5384" max="5384" width="11.42578125" style="210"/>
    <col min="5385" max="5385" width="14" style="210" customWidth="1"/>
    <col min="5386" max="5386" width="34.5703125" style="210" customWidth="1"/>
    <col min="5387" max="5387" width="14.28515625" style="210" customWidth="1"/>
    <col min="5388" max="5388" width="11.140625" style="210" customWidth="1"/>
    <col min="5389" max="5389" width="12.85546875" style="210" customWidth="1"/>
    <col min="5390" max="5390" width="15.28515625" style="210" customWidth="1"/>
    <col min="5391" max="5391" width="17.85546875" style="210" customWidth="1"/>
    <col min="5392" max="5392" width="16.28515625" style="210" customWidth="1"/>
    <col min="5393" max="5393" width="13.85546875" style="210" customWidth="1"/>
    <col min="5394" max="5637" width="11.42578125" style="210"/>
    <col min="5638" max="5638" width="26.28515625" style="210" customWidth="1"/>
    <col min="5639" max="5639" width="14" style="210" customWidth="1"/>
    <col min="5640" max="5640" width="11.42578125" style="210"/>
    <col min="5641" max="5641" width="14" style="210" customWidth="1"/>
    <col min="5642" max="5642" width="34.5703125" style="210" customWidth="1"/>
    <col min="5643" max="5643" width="14.28515625" style="210" customWidth="1"/>
    <col min="5644" max="5644" width="11.140625" style="210" customWidth="1"/>
    <col min="5645" max="5645" width="12.85546875" style="210" customWidth="1"/>
    <col min="5646" max="5646" width="15.28515625" style="210" customWidth="1"/>
    <col min="5647" max="5647" width="17.85546875" style="210" customWidth="1"/>
    <col min="5648" max="5648" width="16.28515625" style="210" customWidth="1"/>
    <col min="5649" max="5649" width="13.85546875" style="210" customWidth="1"/>
    <col min="5650" max="5893" width="11.42578125" style="210"/>
    <col min="5894" max="5894" width="26.28515625" style="210" customWidth="1"/>
    <col min="5895" max="5895" width="14" style="210" customWidth="1"/>
    <col min="5896" max="5896" width="11.42578125" style="210"/>
    <col min="5897" max="5897" width="14" style="210" customWidth="1"/>
    <col min="5898" max="5898" width="34.5703125" style="210" customWidth="1"/>
    <col min="5899" max="5899" width="14.28515625" style="210" customWidth="1"/>
    <col min="5900" max="5900" width="11.140625" style="210" customWidth="1"/>
    <col min="5901" max="5901" width="12.85546875" style="210" customWidth="1"/>
    <col min="5902" max="5902" width="15.28515625" style="210" customWidth="1"/>
    <col min="5903" max="5903" width="17.85546875" style="210" customWidth="1"/>
    <col min="5904" max="5904" width="16.28515625" style="210" customWidth="1"/>
    <col min="5905" max="5905" width="13.85546875" style="210" customWidth="1"/>
    <col min="5906" max="6149" width="11.42578125" style="210"/>
    <col min="6150" max="6150" width="26.28515625" style="210" customWidth="1"/>
    <col min="6151" max="6151" width="14" style="210" customWidth="1"/>
    <col min="6152" max="6152" width="11.42578125" style="210"/>
    <col min="6153" max="6153" width="14" style="210" customWidth="1"/>
    <col min="6154" max="6154" width="34.5703125" style="210" customWidth="1"/>
    <col min="6155" max="6155" width="14.28515625" style="210" customWidth="1"/>
    <col min="6156" max="6156" width="11.140625" style="210" customWidth="1"/>
    <col min="6157" max="6157" width="12.85546875" style="210" customWidth="1"/>
    <col min="6158" max="6158" width="15.28515625" style="210" customWidth="1"/>
    <col min="6159" max="6159" width="17.85546875" style="210" customWidth="1"/>
    <col min="6160" max="6160" width="16.28515625" style="210" customWidth="1"/>
    <col min="6161" max="6161" width="13.85546875" style="210" customWidth="1"/>
    <col min="6162" max="6405" width="11.42578125" style="210"/>
    <col min="6406" max="6406" width="26.28515625" style="210" customWidth="1"/>
    <col min="6407" max="6407" width="14" style="210" customWidth="1"/>
    <col min="6408" max="6408" width="11.42578125" style="210"/>
    <col min="6409" max="6409" width="14" style="210" customWidth="1"/>
    <col min="6410" max="6410" width="34.5703125" style="210" customWidth="1"/>
    <col min="6411" max="6411" width="14.28515625" style="210" customWidth="1"/>
    <col min="6412" max="6412" width="11.140625" style="210" customWidth="1"/>
    <col min="6413" max="6413" width="12.85546875" style="210" customWidth="1"/>
    <col min="6414" max="6414" width="15.28515625" style="210" customWidth="1"/>
    <col min="6415" max="6415" width="17.85546875" style="210" customWidth="1"/>
    <col min="6416" max="6416" width="16.28515625" style="210" customWidth="1"/>
    <col min="6417" max="6417" width="13.85546875" style="210" customWidth="1"/>
    <col min="6418" max="6661" width="11.42578125" style="210"/>
    <col min="6662" max="6662" width="26.28515625" style="210" customWidth="1"/>
    <col min="6663" max="6663" width="14" style="210" customWidth="1"/>
    <col min="6664" max="6664" width="11.42578125" style="210"/>
    <col min="6665" max="6665" width="14" style="210" customWidth="1"/>
    <col min="6666" max="6666" width="34.5703125" style="210" customWidth="1"/>
    <col min="6667" max="6667" width="14.28515625" style="210" customWidth="1"/>
    <col min="6668" max="6668" width="11.140625" style="210" customWidth="1"/>
    <col min="6669" max="6669" width="12.85546875" style="210" customWidth="1"/>
    <col min="6670" max="6670" width="15.28515625" style="210" customWidth="1"/>
    <col min="6671" max="6671" width="17.85546875" style="210" customWidth="1"/>
    <col min="6672" max="6672" width="16.28515625" style="210" customWidth="1"/>
    <col min="6673" max="6673" width="13.85546875" style="210" customWidth="1"/>
    <col min="6674" max="6917" width="11.42578125" style="210"/>
    <col min="6918" max="6918" width="26.28515625" style="210" customWidth="1"/>
    <col min="6919" max="6919" width="14" style="210" customWidth="1"/>
    <col min="6920" max="6920" width="11.42578125" style="210"/>
    <col min="6921" max="6921" width="14" style="210" customWidth="1"/>
    <col min="6922" max="6922" width="34.5703125" style="210" customWidth="1"/>
    <col min="6923" max="6923" width="14.28515625" style="210" customWidth="1"/>
    <col min="6924" max="6924" width="11.140625" style="210" customWidth="1"/>
    <col min="6925" max="6925" width="12.85546875" style="210" customWidth="1"/>
    <col min="6926" max="6926" width="15.28515625" style="210" customWidth="1"/>
    <col min="6927" max="6927" width="17.85546875" style="210" customWidth="1"/>
    <col min="6928" max="6928" width="16.28515625" style="210" customWidth="1"/>
    <col min="6929" max="6929" width="13.85546875" style="210" customWidth="1"/>
    <col min="6930" max="7173" width="11.42578125" style="210"/>
    <col min="7174" max="7174" width="26.28515625" style="210" customWidth="1"/>
    <col min="7175" max="7175" width="14" style="210" customWidth="1"/>
    <col min="7176" max="7176" width="11.42578125" style="210"/>
    <col min="7177" max="7177" width="14" style="210" customWidth="1"/>
    <col min="7178" max="7178" width="34.5703125" style="210" customWidth="1"/>
    <col min="7179" max="7179" width="14.28515625" style="210" customWidth="1"/>
    <col min="7180" max="7180" width="11.140625" style="210" customWidth="1"/>
    <col min="7181" max="7181" width="12.85546875" style="210" customWidth="1"/>
    <col min="7182" max="7182" width="15.28515625" style="210" customWidth="1"/>
    <col min="7183" max="7183" width="17.85546875" style="210" customWidth="1"/>
    <col min="7184" max="7184" width="16.28515625" style="210" customWidth="1"/>
    <col min="7185" max="7185" width="13.85546875" style="210" customWidth="1"/>
    <col min="7186" max="7429" width="11.42578125" style="210"/>
    <col min="7430" max="7430" width="26.28515625" style="210" customWidth="1"/>
    <col min="7431" max="7431" width="14" style="210" customWidth="1"/>
    <col min="7432" max="7432" width="11.42578125" style="210"/>
    <col min="7433" max="7433" width="14" style="210" customWidth="1"/>
    <col min="7434" max="7434" width="34.5703125" style="210" customWidth="1"/>
    <col min="7435" max="7435" width="14.28515625" style="210" customWidth="1"/>
    <col min="7436" max="7436" width="11.140625" style="210" customWidth="1"/>
    <col min="7437" max="7437" width="12.85546875" style="210" customWidth="1"/>
    <col min="7438" max="7438" width="15.28515625" style="210" customWidth="1"/>
    <col min="7439" max="7439" width="17.85546875" style="210" customWidth="1"/>
    <col min="7440" max="7440" width="16.28515625" style="210" customWidth="1"/>
    <col min="7441" max="7441" width="13.85546875" style="210" customWidth="1"/>
    <col min="7442" max="7685" width="11.42578125" style="210"/>
    <col min="7686" max="7686" width="26.28515625" style="210" customWidth="1"/>
    <col min="7687" max="7687" width="14" style="210" customWidth="1"/>
    <col min="7688" max="7688" width="11.42578125" style="210"/>
    <col min="7689" max="7689" width="14" style="210" customWidth="1"/>
    <col min="7690" max="7690" width="34.5703125" style="210" customWidth="1"/>
    <col min="7691" max="7691" width="14.28515625" style="210" customWidth="1"/>
    <col min="7692" max="7692" width="11.140625" style="210" customWidth="1"/>
    <col min="7693" max="7693" width="12.85546875" style="210" customWidth="1"/>
    <col min="7694" max="7694" width="15.28515625" style="210" customWidth="1"/>
    <col min="7695" max="7695" width="17.85546875" style="210" customWidth="1"/>
    <col min="7696" max="7696" width="16.28515625" style="210" customWidth="1"/>
    <col min="7697" max="7697" width="13.85546875" style="210" customWidth="1"/>
    <col min="7698" max="7941" width="11.42578125" style="210"/>
    <col min="7942" max="7942" width="26.28515625" style="210" customWidth="1"/>
    <col min="7943" max="7943" width="14" style="210" customWidth="1"/>
    <col min="7944" max="7944" width="11.42578125" style="210"/>
    <col min="7945" max="7945" width="14" style="210" customWidth="1"/>
    <col min="7946" max="7946" width="34.5703125" style="210" customWidth="1"/>
    <col min="7947" max="7947" width="14.28515625" style="210" customWidth="1"/>
    <col min="7948" max="7948" width="11.140625" style="210" customWidth="1"/>
    <col min="7949" max="7949" width="12.85546875" style="210" customWidth="1"/>
    <col min="7950" max="7950" width="15.28515625" style="210" customWidth="1"/>
    <col min="7951" max="7951" width="17.85546875" style="210" customWidth="1"/>
    <col min="7952" max="7952" width="16.28515625" style="210" customWidth="1"/>
    <col min="7953" max="7953" width="13.85546875" style="210" customWidth="1"/>
    <col min="7954" max="8197" width="11.42578125" style="210"/>
    <col min="8198" max="8198" width="26.28515625" style="210" customWidth="1"/>
    <col min="8199" max="8199" width="14" style="210" customWidth="1"/>
    <col min="8200" max="8200" width="11.42578125" style="210"/>
    <col min="8201" max="8201" width="14" style="210" customWidth="1"/>
    <col min="8202" max="8202" width="34.5703125" style="210" customWidth="1"/>
    <col min="8203" max="8203" width="14.28515625" style="210" customWidth="1"/>
    <col min="8204" max="8204" width="11.140625" style="210" customWidth="1"/>
    <col min="8205" max="8205" width="12.85546875" style="210" customWidth="1"/>
    <col min="8206" max="8206" width="15.28515625" style="210" customWidth="1"/>
    <col min="8207" max="8207" width="17.85546875" style="210" customWidth="1"/>
    <col min="8208" max="8208" width="16.28515625" style="210" customWidth="1"/>
    <col min="8209" max="8209" width="13.85546875" style="210" customWidth="1"/>
    <col min="8210" max="8453" width="11.42578125" style="210"/>
    <col min="8454" max="8454" width="26.28515625" style="210" customWidth="1"/>
    <col min="8455" max="8455" width="14" style="210" customWidth="1"/>
    <col min="8456" max="8456" width="11.42578125" style="210"/>
    <col min="8457" max="8457" width="14" style="210" customWidth="1"/>
    <col min="8458" max="8458" width="34.5703125" style="210" customWidth="1"/>
    <col min="8459" max="8459" width="14.28515625" style="210" customWidth="1"/>
    <col min="8460" max="8460" width="11.140625" style="210" customWidth="1"/>
    <col min="8461" max="8461" width="12.85546875" style="210" customWidth="1"/>
    <col min="8462" max="8462" width="15.28515625" style="210" customWidth="1"/>
    <col min="8463" max="8463" width="17.85546875" style="210" customWidth="1"/>
    <col min="8464" max="8464" width="16.28515625" style="210" customWidth="1"/>
    <col min="8465" max="8465" width="13.85546875" style="210" customWidth="1"/>
    <col min="8466" max="8709" width="11.42578125" style="210"/>
    <col min="8710" max="8710" width="26.28515625" style="210" customWidth="1"/>
    <col min="8711" max="8711" width="14" style="210" customWidth="1"/>
    <col min="8712" max="8712" width="11.42578125" style="210"/>
    <col min="8713" max="8713" width="14" style="210" customWidth="1"/>
    <col min="8714" max="8714" width="34.5703125" style="210" customWidth="1"/>
    <col min="8715" max="8715" width="14.28515625" style="210" customWidth="1"/>
    <col min="8716" max="8716" width="11.140625" style="210" customWidth="1"/>
    <col min="8717" max="8717" width="12.85546875" style="210" customWidth="1"/>
    <col min="8718" max="8718" width="15.28515625" style="210" customWidth="1"/>
    <col min="8719" max="8719" width="17.85546875" style="210" customWidth="1"/>
    <col min="8720" max="8720" width="16.28515625" style="210" customWidth="1"/>
    <col min="8721" max="8721" width="13.85546875" style="210" customWidth="1"/>
    <col min="8722" max="8965" width="11.42578125" style="210"/>
    <col min="8966" max="8966" width="26.28515625" style="210" customWidth="1"/>
    <col min="8967" max="8967" width="14" style="210" customWidth="1"/>
    <col min="8968" max="8968" width="11.42578125" style="210"/>
    <col min="8969" max="8969" width="14" style="210" customWidth="1"/>
    <col min="8970" max="8970" width="34.5703125" style="210" customWidth="1"/>
    <col min="8971" max="8971" width="14.28515625" style="210" customWidth="1"/>
    <col min="8972" max="8972" width="11.140625" style="210" customWidth="1"/>
    <col min="8973" max="8973" width="12.85546875" style="210" customWidth="1"/>
    <col min="8974" max="8974" width="15.28515625" style="210" customWidth="1"/>
    <col min="8975" max="8975" width="17.85546875" style="210" customWidth="1"/>
    <col min="8976" max="8976" width="16.28515625" style="210" customWidth="1"/>
    <col min="8977" max="8977" width="13.85546875" style="210" customWidth="1"/>
    <col min="8978" max="9221" width="11.42578125" style="210"/>
    <col min="9222" max="9222" width="26.28515625" style="210" customWidth="1"/>
    <col min="9223" max="9223" width="14" style="210" customWidth="1"/>
    <col min="9224" max="9224" width="11.42578125" style="210"/>
    <col min="9225" max="9225" width="14" style="210" customWidth="1"/>
    <col min="9226" max="9226" width="34.5703125" style="210" customWidth="1"/>
    <col min="9227" max="9227" width="14.28515625" style="210" customWidth="1"/>
    <col min="9228" max="9228" width="11.140625" style="210" customWidth="1"/>
    <col min="9229" max="9229" width="12.85546875" style="210" customWidth="1"/>
    <col min="9230" max="9230" width="15.28515625" style="210" customWidth="1"/>
    <col min="9231" max="9231" width="17.85546875" style="210" customWidth="1"/>
    <col min="9232" max="9232" width="16.28515625" style="210" customWidth="1"/>
    <col min="9233" max="9233" width="13.85546875" style="210" customWidth="1"/>
    <col min="9234" max="9477" width="11.42578125" style="210"/>
    <col min="9478" max="9478" width="26.28515625" style="210" customWidth="1"/>
    <col min="9479" max="9479" width="14" style="210" customWidth="1"/>
    <col min="9480" max="9480" width="11.42578125" style="210"/>
    <col min="9481" max="9481" width="14" style="210" customWidth="1"/>
    <col min="9482" max="9482" width="34.5703125" style="210" customWidth="1"/>
    <col min="9483" max="9483" width="14.28515625" style="210" customWidth="1"/>
    <col min="9484" max="9484" width="11.140625" style="210" customWidth="1"/>
    <col min="9485" max="9485" width="12.85546875" style="210" customWidth="1"/>
    <col min="9486" max="9486" width="15.28515625" style="210" customWidth="1"/>
    <col min="9487" max="9487" width="17.85546875" style="210" customWidth="1"/>
    <col min="9488" max="9488" width="16.28515625" style="210" customWidth="1"/>
    <col min="9489" max="9489" width="13.85546875" style="210" customWidth="1"/>
    <col min="9490" max="9733" width="11.42578125" style="210"/>
    <col min="9734" max="9734" width="26.28515625" style="210" customWidth="1"/>
    <col min="9735" max="9735" width="14" style="210" customWidth="1"/>
    <col min="9736" max="9736" width="11.42578125" style="210"/>
    <col min="9737" max="9737" width="14" style="210" customWidth="1"/>
    <col min="9738" max="9738" width="34.5703125" style="210" customWidth="1"/>
    <col min="9739" max="9739" width="14.28515625" style="210" customWidth="1"/>
    <col min="9740" max="9740" width="11.140625" style="210" customWidth="1"/>
    <col min="9741" max="9741" width="12.85546875" style="210" customWidth="1"/>
    <col min="9742" max="9742" width="15.28515625" style="210" customWidth="1"/>
    <col min="9743" max="9743" width="17.85546875" style="210" customWidth="1"/>
    <col min="9744" max="9744" width="16.28515625" style="210" customWidth="1"/>
    <col min="9745" max="9745" width="13.85546875" style="210" customWidth="1"/>
    <col min="9746" max="9989" width="11.42578125" style="210"/>
    <col min="9990" max="9990" width="26.28515625" style="210" customWidth="1"/>
    <col min="9991" max="9991" width="14" style="210" customWidth="1"/>
    <col min="9992" max="9992" width="11.42578125" style="210"/>
    <col min="9993" max="9993" width="14" style="210" customWidth="1"/>
    <col min="9994" max="9994" width="34.5703125" style="210" customWidth="1"/>
    <col min="9995" max="9995" width="14.28515625" style="210" customWidth="1"/>
    <col min="9996" max="9996" width="11.140625" style="210" customWidth="1"/>
    <col min="9997" max="9997" width="12.85546875" style="210" customWidth="1"/>
    <col min="9998" max="9998" width="15.28515625" style="210" customWidth="1"/>
    <col min="9999" max="9999" width="17.85546875" style="210" customWidth="1"/>
    <col min="10000" max="10000" width="16.28515625" style="210" customWidth="1"/>
    <col min="10001" max="10001" width="13.85546875" style="210" customWidth="1"/>
    <col min="10002" max="10245" width="11.42578125" style="210"/>
    <col min="10246" max="10246" width="26.28515625" style="210" customWidth="1"/>
    <col min="10247" max="10247" width="14" style="210" customWidth="1"/>
    <col min="10248" max="10248" width="11.42578125" style="210"/>
    <col min="10249" max="10249" width="14" style="210" customWidth="1"/>
    <col min="10250" max="10250" width="34.5703125" style="210" customWidth="1"/>
    <col min="10251" max="10251" width="14.28515625" style="210" customWidth="1"/>
    <col min="10252" max="10252" width="11.140625" style="210" customWidth="1"/>
    <col min="10253" max="10253" width="12.85546875" style="210" customWidth="1"/>
    <col min="10254" max="10254" width="15.28515625" style="210" customWidth="1"/>
    <col min="10255" max="10255" width="17.85546875" style="210" customWidth="1"/>
    <col min="10256" max="10256" width="16.28515625" style="210" customWidth="1"/>
    <col min="10257" max="10257" width="13.85546875" style="210" customWidth="1"/>
    <col min="10258" max="10501" width="11.42578125" style="210"/>
    <col min="10502" max="10502" width="26.28515625" style="210" customWidth="1"/>
    <col min="10503" max="10503" width="14" style="210" customWidth="1"/>
    <col min="10504" max="10504" width="11.42578125" style="210"/>
    <col min="10505" max="10505" width="14" style="210" customWidth="1"/>
    <col min="10506" max="10506" width="34.5703125" style="210" customWidth="1"/>
    <col min="10507" max="10507" width="14.28515625" style="210" customWidth="1"/>
    <col min="10508" max="10508" width="11.140625" style="210" customWidth="1"/>
    <col min="10509" max="10509" width="12.85546875" style="210" customWidth="1"/>
    <col min="10510" max="10510" width="15.28515625" style="210" customWidth="1"/>
    <col min="10511" max="10511" width="17.85546875" style="210" customWidth="1"/>
    <col min="10512" max="10512" width="16.28515625" style="210" customWidth="1"/>
    <col min="10513" max="10513" width="13.85546875" style="210" customWidth="1"/>
    <col min="10514" max="10757" width="11.42578125" style="210"/>
    <col min="10758" max="10758" width="26.28515625" style="210" customWidth="1"/>
    <col min="10759" max="10759" width="14" style="210" customWidth="1"/>
    <col min="10760" max="10760" width="11.42578125" style="210"/>
    <col min="10761" max="10761" width="14" style="210" customWidth="1"/>
    <col min="10762" max="10762" width="34.5703125" style="210" customWidth="1"/>
    <col min="10763" max="10763" width="14.28515625" style="210" customWidth="1"/>
    <col min="10764" max="10764" width="11.140625" style="210" customWidth="1"/>
    <col min="10765" max="10765" width="12.85546875" style="210" customWidth="1"/>
    <col min="10766" max="10766" width="15.28515625" style="210" customWidth="1"/>
    <col min="10767" max="10767" width="17.85546875" style="210" customWidth="1"/>
    <col min="10768" max="10768" width="16.28515625" style="210" customWidth="1"/>
    <col min="10769" max="10769" width="13.85546875" style="210" customWidth="1"/>
    <col min="10770" max="11013" width="11.42578125" style="210"/>
    <col min="11014" max="11014" width="26.28515625" style="210" customWidth="1"/>
    <col min="11015" max="11015" width="14" style="210" customWidth="1"/>
    <col min="11016" max="11016" width="11.42578125" style="210"/>
    <col min="11017" max="11017" width="14" style="210" customWidth="1"/>
    <col min="11018" max="11018" width="34.5703125" style="210" customWidth="1"/>
    <col min="11019" max="11019" width="14.28515625" style="210" customWidth="1"/>
    <col min="11020" max="11020" width="11.140625" style="210" customWidth="1"/>
    <col min="11021" max="11021" width="12.85546875" style="210" customWidth="1"/>
    <col min="11022" max="11022" width="15.28515625" style="210" customWidth="1"/>
    <col min="11023" max="11023" width="17.85546875" style="210" customWidth="1"/>
    <col min="11024" max="11024" width="16.28515625" style="210" customWidth="1"/>
    <col min="11025" max="11025" width="13.85546875" style="210" customWidth="1"/>
    <col min="11026" max="11269" width="11.42578125" style="210"/>
    <col min="11270" max="11270" width="26.28515625" style="210" customWidth="1"/>
    <col min="11271" max="11271" width="14" style="210" customWidth="1"/>
    <col min="11272" max="11272" width="11.42578125" style="210"/>
    <col min="11273" max="11273" width="14" style="210" customWidth="1"/>
    <col min="11274" max="11274" width="34.5703125" style="210" customWidth="1"/>
    <col min="11275" max="11275" width="14.28515625" style="210" customWidth="1"/>
    <col min="11276" max="11276" width="11.140625" style="210" customWidth="1"/>
    <col min="11277" max="11277" width="12.85546875" style="210" customWidth="1"/>
    <col min="11278" max="11278" width="15.28515625" style="210" customWidth="1"/>
    <col min="11279" max="11279" width="17.85546875" style="210" customWidth="1"/>
    <col min="11280" max="11280" width="16.28515625" style="210" customWidth="1"/>
    <col min="11281" max="11281" width="13.85546875" style="210" customWidth="1"/>
    <col min="11282" max="11525" width="11.42578125" style="210"/>
    <col min="11526" max="11526" width="26.28515625" style="210" customWidth="1"/>
    <col min="11527" max="11527" width="14" style="210" customWidth="1"/>
    <col min="11528" max="11528" width="11.42578125" style="210"/>
    <col min="11529" max="11529" width="14" style="210" customWidth="1"/>
    <col min="11530" max="11530" width="34.5703125" style="210" customWidth="1"/>
    <col min="11531" max="11531" width="14.28515625" style="210" customWidth="1"/>
    <col min="11532" max="11532" width="11.140625" style="210" customWidth="1"/>
    <col min="11533" max="11533" width="12.85546875" style="210" customWidth="1"/>
    <col min="11534" max="11534" width="15.28515625" style="210" customWidth="1"/>
    <col min="11535" max="11535" width="17.85546875" style="210" customWidth="1"/>
    <col min="11536" max="11536" width="16.28515625" style="210" customWidth="1"/>
    <col min="11537" max="11537" width="13.85546875" style="210" customWidth="1"/>
    <col min="11538" max="11781" width="11.42578125" style="210"/>
    <col min="11782" max="11782" width="26.28515625" style="210" customWidth="1"/>
    <col min="11783" max="11783" width="14" style="210" customWidth="1"/>
    <col min="11784" max="11784" width="11.42578125" style="210"/>
    <col min="11785" max="11785" width="14" style="210" customWidth="1"/>
    <col min="11786" max="11786" width="34.5703125" style="210" customWidth="1"/>
    <col min="11787" max="11787" width="14.28515625" style="210" customWidth="1"/>
    <col min="11788" max="11788" width="11.140625" style="210" customWidth="1"/>
    <col min="11789" max="11789" width="12.85546875" style="210" customWidth="1"/>
    <col min="11790" max="11790" width="15.28515625" style="210" customWidth="1"/>
    <col min="11791" max="11791" width="17.85546875" style="210" customWidth="1"/>
    <col min="11792" max="11792" width="16.28515625" style="210" customWidth="1"/>
    <col min="11793" max="11793" width="13.85546875" style="210" customWidth="1"/>
    <col min="11794" max="12037" width="11.42578125" style="210"/>
    <col min="12038" max="12038" width="26.28515625" style="210" customWidth="1"/>
    <col min="12039" max="12039" width="14" style="210" customWidth="1"/>
    <col min="12040" max="12040" width="11.42578125" style="210"/>
    <col min="12041" max="12041" width="14" style="210" customWidth="1"/>
    <col min="12042" max="12042" width="34.5703125" style="210" customWidth="1"/>
    <col min="12043" max="12043" width="14.28515625" style="210" customWidth="1"/>
    <col min="12044" max="12044" width="11.140625" style="210" customWidth="1"/>
    <col min="12045" max="12045" width="12.85546875" style="210" customWidth="1"/>
    <col min="12046" max="12046" width="15.28515625" style="210" customWidth="1"/>
    <col min="12047" max="12047" width="17.85546875" style="210" customWidth="1"/>
    <col min="12048" max="12048" width="16.28515625" style="210" customWidth="1"/>
    <col min="12049" max="12049" width="13.85546875" style="210" customWidth="1"/>
    <col min="12050" max="12293" width="11.42578125" style="210"/>
    <col min="12294" max="12294" width="26.28515625" style="210" customWidth="1"/>
    <col min="12295" max="12295" width="14" style="210" customWidth="1"/>
    <col min="12296" max="12296" width="11.42578125" style="210"/>
    <col min="12297" max="12297" width="14" style="210" customWidth="1"/>
    <col min="12298" max="12298" width="34.5703125" style="210" customWidth="1"/>
    <col min="12299" max="12299" width="14.28515625" style="210" customWidth="1"/>
    <col min="12300" max="12300" width="11.140625" style="210" customWidth="1"/>
    <col min="12301" max="12301" width="12.85546875" style="210" customWidth="1"/>
    <col min="12302" max="12302" width="15.28515625" style="210" customWidth="1"/>
    <col min="12303" max="12303" width="17.85546875" style="210" customWidth="1"/>
    <col min="12304" max="12304" width="16.28515625" style="210" customWidth="1"/>
    <col min="12305" max="12305" width="13.85546875" style="210" customWidth="1"/>
    <col min="12306" max="12549" width="11.42578125" style="210"/>
    <col min="12550" max="12550" width="26.28515625" style="210" customWidth="1"/>
    <col min="12551" max="12551" width="14" style="210" customWidth="1"/>
    <col min="12552" max="12552" width="11.42578125" style="210"/>
    <col min="12553" max="12553" width="14" style="210" customWidth="1"/>
    <col min="12554" max="12554" width="34.5703125" style="210" customWidth="1"/>
    <col min="12555" max="12555" width="14.28515625" style="210" customWidth="1"/>
    <col min="12556" max="12556" width="11.140625" style="210" customWidth="1"/>
    <col min="12557" max="12557" width="12.85546875" style="210" customWidth="1"/>
    <col min="12558" max="12558" width="15.28515625" style="210" customWidth="1"/>
    <col min="12559" max="12559" width="17.85546875" style="210" customWidth="1"/>
    <col min="12560" max="12560" width="16.28515625" style="210" customWidth="1"/>
    <col min="12561" max="12561" width="13.85546875" style="210" customWidth="1"/>
    <col min="12562" max="12805" width="11.42578125" style="210"/>
    <col min="12806" max="12806" width="26.28515625" style="210" customWidth="1"/>
    <col min="12807" max="12807" width="14" style="210" customWidth="1"/>
    <col min="12808" max="12808" width="11.42578125" style="210"/>
    <col min="12809" max="12809" width="14" style="210" customWidth="1"/>
    <col min="12810" max="12810" width="34.5703125" style="210" customWidth="1"/>
    <col min="12811" max="12811" width="14.28515625" style="210" customWidth="1"/>
    <col min="12812" max="12812" width="11.140625" style="210" customWidth="1"/>
    <col min="12813" max="12813" width="12.85546875" style="210" customWidth="1"/>
    <col min="12814" max="12814" width="15.28515625" style="210" customWidth="1"/>
    <col min="12815" max="12815" width="17.85546875" style="210" customWidth="1"/>
    <col min="12816" max="12816" width="16.28515625" style="210" customWidth="1"/>
    <col min="12817" max="12817" width="13.85546875" style="210" customWidth="1"/>
    <col min="12818" max="13061" width="11.42578125" style="210"/>
    <col min="13062" max="13062" width="26.28515625" style="210" customWidth="1"/>
    <col min="13063" max="13063" width="14" style="210" customWidth="1"/>
    <col min="13064" max="13064" width="11.42578125" style="210"/>
    <col min="13065" max="13065" width="14" style="210" customWidth="1"/>
    <col min="13066" max="13066" width="34.5703125" style="210" customWidth="1"/>
    <col min="13067" max="13067" width="14.28515625" style="210" customWidth="1"/>
    <col min="13068" max="13068" width="11.140625" style="210" customWidth="1"/>
    <col min="13069" max="13069" width="12.85546875" style="210" customWidth="1"/>
    <col min="13070" max="13070" width="15.28515625" style="210" customWidth="1"/>
    <col min="13071" max="13071" width="17.85546875" style="210" customWidth="1"/>
    <col min="13072" max="13072" width="16.28515625" style="210" customWidth="1"/>
    <col min="13073" max="13073" width="13.85546875" style="210" customWidth="1"/>
    <col min="13074" max="13317" width="11.42578125" style="210"/>
    <col min="13318" max="13318" width="26.28515625" style="210" customWidth="1"/>
    <col min="13319" max="13319" width="14" style="210" customWidth="1"/>
    <col min="13320" max="13320" width="11.42578125" style="210"/>
    <col min="13321" max="13321" width="14" style="210" customWidth="1"/>
    <col min="13322" max="13322" width="34.5703125" style="210" customWidth="1"/>
    <col min="13323" max="13323" width="14.28515625" style="210" customWidth="1"/>
    <col min="13324" max="13324" width="11.140625" style="210" customWidth="1"/>
    <col min="13325" max="13325" width="12.85546875" style="210" customWidth="1"/>
    <col min="13326" max="13326" width="15.28515625" style="210" customWidth="1"/>
    <col min="13327" max="13327" width="17.85546875" style="210" customWidth="1"/>
    <col min="13328" max="13328" width="16.28515625" style="210" customWidth="1"/>
    <col min="13329" max="13329" width="13.85546875" style="210" customWidth="1"/>
    <col min="13330" max="13573" width="11.42578125" style="210"/>
    <col min="13574" max="13574" width="26.28515625" style="210" customWidth="1"/>
    <col min="13575" max="13575" width="14" style="210" customWidth="1"/>
    <col min="13576" max="13576" width="11.42578125" style="210"/>
    <col min="13577" max="13577" width="14" style="210" customWidth="1"/>
    <col min="13578" max="13578" width="34.5703125" style="210" customWidth="1"/>
    <col min="13579" max="13579" width="14.28515625" style="210" customWidth="1"/>
    <col min="13580" max="13580" width="11.140625" style="210" customWidth="1"/>
    <col min="13581" max="13581" width="12.85546875" style="210" customWidth="1"/>
    <col min="13582" max="13582" width="15.28515625" style="210" customWidth="1"/>
    <col min="13583" max="13583" width="17.85546875" style="210" customWidth="1"/>
    <col min="13584" max="13584" width="16.28515625" style="210" customWidth="1"/>
    <col min="13585" max="13585" width="13.85546875" style="210" customWidth="1"/>
    <col min="13586" max="13829" width="11.42578125" style="210"/>
    <col min="13830" max="13830" width="26.28515625" style="210" customWidth="1"/>
    <col min="13831" max="13831" width="14" style="210" customWidth="1"/>
    <col min="13832" max="13832" width="11.42578125" style="210"/>
    <col min="13833" max="13833" width="14" style="210" customWidth="1"/>
    <col min="13834" max="13834" width="34.5703125" style="210" customWidth="1"/>
    <col min="13835" max="13835" width="14.28515625" style="210" customWidth="1"/>
    <col min="13836" max="13836" width="11.140625" style="210" customWidth="1"/>
    <col min="13837" max="13837" width="12.85546875" style="210" customWidth="1"/>
    <col min="13838" max="13838" width="15.28515625" style="210" customWidth="1"/>
    <col min="13839" max="13839" width="17.85546875" style="210" customWidth="1"/>
    <col min="13840" max="13840" width="16.28515625" style="210" customWidth="1"/>
    <col min="13841" max="13841" width="13.85546875" style="210" customWidth="1"/>
    <col min="13842" max="14085" width="11.42578125" style="210"/>
    <col min="14086" max="14086" width="26.28515625" style="210" customWidth="1"/>
    <col min="14087" max="14087" width="14" style="210" customWidth="1"/>
    <col min="14088" max="14088" width="11.42578125" style="210"/>
    <col min="14089" max="14089" width="14" style="210" customWidth="1"/>
    <col min="14090" max="14090" width="34.5703125" style="210" customWidth="1"/>
    <col min="14091" max="14091" width="14.28515625" style="210" customWidth="1"/>
    <col min="14092" max="14092" width="11.140625" style="210" customWidth="1"/>
    <col min="14093" max="14093" width="12.85546875" style="210" customWidth="1"/>
    <col min="14094" max="14094" width="15.28515625" style="210" customWidth="1"/>
    <col min="14095" max="14095" width="17.85546875" style="210" customWidth="1"/>
    <col min="14096" max="14096" width="16.28515625" style="210" customWidth="1"/>
    <col min="14097" max="14097" width="13.85546875" style="210" customWidth="1"/>
    <col min="14098" max="14341" width="11.42578125" style="210"/>
    <col min="14342" max="14342" width="26.28515625" style="210" customWidth="1"/>
    <col min="14343" max="14343" width="14" style="210" customWidth="1"/>
    <col min="14344" max="14344" width="11.42578125" style="210"/>
    <col min="14345" max="14345" width="14" style="210" customWidth="1"/>
    <col min="14346" max="14346" width="34.5703125" style="210" customWidth="1"/>
    <col min="14347" max="14347" width="14.28515625" style="210" customWidth="1"/>
    <col min="14348" max="14348" width="11.140625" style="210" customWidth="1"/>
    <col min="14349" max="14349" width="12.85546875" style="210" customWidth="1"/>
    <col min="14350" max="14350" width="15.28515625" style="210" customWidth="1"/>
    <col min="14351" max="14351" width="17.85546875" style="210" customWidth="1"/>
    <col min="14352" max="14352" width="16.28515625" style="210" customWidth="1"/>
    <col min="14353" max="14353" width="13.85546875" style="210" customWidth="1"/>
    <col min="14354" max="14597" width="11.42578125" style="210"/>
    <col min="14598" max="14598" width="26.28515625" style="210" customWidth="1"/>
    <col min="14599" max="14599" width="14" style="210" customWidth="1"/>
    <col min="14600" max="14600" width="11.42578125" style="210"/>
    <col min="14601" max="14601" width="14" style="210" customWidth="1"/>
    <col min="14602" max="14602" width="34.5703125" style="210" customWidth="1"/>
    <col min="14603" max="14603" width="14.28515625" style="210" customWidth="1"/>
    <col min="14604" max="14604" width="11.140625" style="210" customWidth="1"/>
    <col min="14605" max="14605" width="12.85546875" style="210" customWidth="1"/>
    <col min="14606" max="14606" width="15.28515625" style="210" customWidth="1"/>
    <col min="14607" max="14607" width="17.85546875" style="210" customWidth="1"/>
    <col min="14608" max="14608" width="16.28515625" style="210" customWidth="1"/>
    <col min="14609" max="14609" width="13.85546875" style="210" customWidth="1"/>
    <col min="14610" max="14853" width="11.42578125" style="210"/>
    <col min="14854" max="14854" width="26.28515625" style="210" customWidth="1"/>
    <col min="14855" max="14855" width="14" style="210" customWidth="1"/>
    <col min="14856" max="14856" width="11.42578125" style="210"/>
    <col min="14857" max="14857" width="14" style="210" customWidth="1"/>
    <col min="14858" max="14858" width="34.5703125" style="210" customWidth="1"/>
    <col min="14859" max="14859" width="14.28515625" style="210" customWidth="1"/>
    <col min="14860" max="14860" width="11.140625" style="210" customWidth="1"/>
    <col min="14861" max="14861" width="12.85546875" style="210" customWidth="1"/>
    <col min="14862" max="14862" width="15.28515625" style="210" customWidth="1"/>
    <col min="14863" max="14863" width="17.85546875" style="210" customWidth="1"/>
    <col min="14864" max="14864" width="16.28515625" style="210" customWidth="1"/>
    <col min="14865" max="14865" width="13.85546875" style="210" customWidth="1"/>
    <col min="14866" max="15109" width="11.42578125" style="210"/>
    <col min="15110" max="15110" width="26.28515625" style="210" customWidth="1"/>
    <col min="15111" max="15111" width="14" style="210" customWidth="1"/>
    <col min="15112" max="15112" width="11.42578125" style="210"/>
    <col min="15113" max="15113" width="14" style="210" customWidth="1"/>
    <col min="15114" max="15114" width="34.5703125" style="210" customWidth="1"/>
    <col min="15115" max="15115" width="14.28515625" style="210" customWidth="1"/>
    <col min="15116" max="15116" width="11.140625" style="210" customWidth="1"/>
    <col min="15117" max="15117" width="12.85546875" style="210" customWidth="1"/>
    <col min="15118" max="15118" width="15.28515625" style="210" customWidth="1"/>
    <col min="15119" max="15119" width="17.85546875" style="210" customWidth="1"/>
    <col min="15120" max="15120" width="16.28515625" style="210" customWidth="1"/>
    <col min="15121" max="15121" width="13.85546875" style="210" customWidth="1"/>
    <col min="15122" max="15365" width="11.42578125" style="210"/>
    <col min="15366" max="15366" width="26.28515625" style="210" customWidth="1"/>
    <col min="15367" max="15367" width="14" style="210" customWidth="1"/>
    <col min="15368" max="15368" width="11.42578125" style="210"/>
    <col min="15369" max="15369" width="14" style="210" customWidth="1"/>
    <col min="15370" max="15370" width="34.5703125" style="210" customWidth="1"/>
    <col min="15371" max="15371" width="14.28515625" style="210" customWidth="1"/>
    <col min="15372" max="15372" width="11.140625" style="210" customWidth="1"/>
    <col min="15373" max="15373" width="12.85546875" style="210" customWidth="1"/>
    <col min="15374" max="15374" width="15.28515625" style="210" customWidth="1"/>
    <col min="15375" max="15375" width="17.85546875" style="210" customWidth="1"/>
    <col min="15376" max="15376" width="16.28515625" style="210" customWidth="1"/>
    <col min="15377" max="15377" width="13.85546875" style="210" customWidth="1"/>
    <col min="15378" max="15621" width="11.42578125" style="210"/>
    <col min="15622" max="15622" width="26.28515625" style="210" customWidth="1"/>
    <col min="15623" max="15623" width="14" style="210" customWidth="1"/>
    <col min="15624" max="15624" width="11.42578125" style="210"/>
    <col min="15625" max="15625" width="14" style="210" customWidth="1"/>
    <col min="15626" max="15626" width="34.5703125" style="210" customWidth="1"/>
    <col min="15627" max="15627" width="14.28515625" style="210" customWidth="1"/>
    <col min="15628" max="15628" width="11.140625" style="210" customWidth="1"/>
    <col min="15629" max="15629" width="12.85546875" style="210" customWidth="1"/>
    <col min="15630" max="15630" width="15.28515625" style="210" customWidth="1"/>
    <col min="15631" max="15631" width="17.85546875" style="210" customWidth="1"/>
    <col min="15632" max="15632" width="16.28515625" style="210" customWidth="1"/>
    <col min="15633" max="15633" width="13.85546875" style="210" customWidth="1"/>
    <col min="15634" max="15877" width="11.42578125" style="210"/>
    <col min="15878" max="15878" width="26.28515625" style="210" customWidth="1"/>
    <col min="15879" max="15879" width="14" style="210" customWidth="1"/>
    <col min="15880" max="15880" width="11.42578125" style="210"/>
    <col min="15881" max="15881" width="14" style="210" customWidth="1"/>
    <col min="15882" max="15882" width="34.5703125" style="210" customWidth="1"/>
    <col min="15883" max="15883" width="14.28515625" style="210" customWidth="1"/>
    <col min="15884" max="15884" width="11.140625" style="210" customWidth="1"/>
    <col min="15885" max="15885" width="12.85546875" style="210" customWidth="1"/>
    <col min="15886" max="15886" width="15.28515625" style="210" customWidth="1"/>
    <col min="15887" max="15887" width="17.85546875" style="210" customWidth="1"/>
    <col min="15888" max="15888" width="16.28515625" style="210" customWidth="1"/>
    <col min="15889" max="15889" width="13.85546875" style="210" customWidth="1"/>
    <col min="15890" max="16133" width="11.42578125" style="210"/>
    <col min="16134" max="16134" width="26.28515625" style="210" customWidth="1"/>
    <col min="16135" max="16135" width="14" style="210" customWidth="1"/>
    <col min="16136" max="16136" width="11.42578125" style="210"/>
    <col min="16137" max="16137" width="14" style="210" customWidth="1"/>
    <col min="16138" max="16138" width="34.5703125" style="210" customWidth="1"/>
    <col min="16139" max="16139" width="14.28515625" style="210" customWidth="1"/>
    <col min="16140" max="16140" width="11.140625" style="210" customWidth="1"/>
    <col min="16141" max="16141" width="12.85546875" style="210" customWidth="1"/>
    <col min="16142" max="16142" width="15.28515625" style="210" customWidth="1"/>
    <col min="16143" max="16143" width="17.85546875" style="210" customWidth="1"/>
    <col min="16144" max="16144" width="16.28515625" style="210" customWidth="1"/>
    <col min="16145" max="16145" width="13.85546875" style="210" customWidth="1"/>
    <col min="16146" max="16384" width="11.42578125" style="210"/>
  </cols>
  <sheetData>
    <row r="1" spans="1:17" ht="66" customHeight="1">
      <c r="A1" s="205"/>
      <c r="B1" s="206"/>
      <c r="C1" s="207" t="s">
        <v>548</v>
      </c>
      <c r="D1" s="208"/>
      <c r="E1" s="208"/>
      <c r="F1" s="208"/>
      <c r="G1" s="208"/>
      <c r="H1" s="208"/>
      <c r="I1" s="208"/>
      <c r="J1" s="208"/>
      <c r="K1" s="208"/>
      <c r="L1" s="208"/>
      <c r="M1" s="208"/>
      <c r="N1" s="208"/>
      <c r="O1" s="208"/>
      <c r="P1" s="208"/>
      <c r="Q1" s="209"/>
    </row>
    <row r="2" spans="1:17" ht="40.5" customHeight="1">
      <c r="A2" s="211"/>
      <c r="B2" s="212"/>
      <c r="C2" s="213" t="s">
        <v>549</v>
      </c>
      <c r="D2" s="214"/>
      <c r="E2" s="214"/>
      <c r="F2" s="214"/>
      <c r="G2" s="214"/>
      <c r="H2" s="214"/>
      <c r="I2" s="214"/>
      <c r="J2" s="214"/>
      <c r="K2" s="214"/>
      <c r="L2" s="214"/>
      <c r="M2" s="214"/>
      <c r="N2" s="214"/>
      <c r="O2" s="214"/>
      <c r="P2" s="214"/>
      <c r="Q2" s="215"/>
    </row>
    <row r="3" spans="1:17" ht="25.5" customHeight="1">
      <c r="A3" s="216"/>
      <c r="B3" s="217"/>
      <c r="C3" s="218" t="s">
        <v>550</v>
      </c>
      <c r="D3" s="219"/>
      <c r="E3" s="219"/>
      <c r="F3" s="220"/>
      <c r="G3" s="218" t="s">
        <v>551</v>
      </c>
      <c r="H3" s="219"/>
      <c r="I3" s="219"/>
      <c r="J3" s="219"/>
      <c r="K3" s="219"/>
      <c r="L3" s="219"/>
      <c r="M3" s="219"/>
      <c r="N3" s="220"/>
      <c r="O3" s="221"/>
      <c r="P3" s="221"/>
      <c r="Q3" s="222"/>
    </row>
    <row r="4" spans="1:17" ht="24" customHeight="1">
      <c r="A4" s="599" t="s">
        <v>552</v>
      </c>
      <c r="B4" s="599" t="s">
        <v>553</v>
      </c>
      <c r="C4" s="601" t="s">
        <v>554</v>
      </c>
      <c r="D4" s="601" t="s">
        <v>172</v>
      </c>
      <c r="E4" s="601"/>
      <c r="F4" s="601" t="s">
        <v>555</v>
      </c>
      <c r="G4" s="601" t="s">
        <v>556</v>
      </c>
      <c r="H4" s="601" t="s">
        <v>173</v>
      </c>
      <c r="I4" s="601"/>
      <c r="J4" s="601" t="s">
        <v>557</v>
      </c>
      <c r="K4" s="602" t="s">
        <v>558</v>
      </c>
      <c r="L4" s="603"/>
      <c r="M4" s="604"/>
      <c r="N4" s="602" t="s">
        <v>559</v>
      </c>
      <c r="O4" s="603"/>
      <c r="P4" s="604"/>
      <c r="Q4" s="601" t="s">
        <v>560</v>
      </c>
    </row>
    <row r="5" spans="1:17" ht="48.75" customHeight="1">
      <c r="A5" s="600"/>
      <c r="B5" s="600"/>
      <c r="C5" s="601"/>
      <c r="D5" s="223" t="s">
        <v>10</v>
      </c>
      <c r="E5" s="223" t="s">
        <v>9</v>
      </c>
      <c r="F5" s="601"/>
      <c r="G5" s="601"/>
      <c r="H5" s="224" t="s">
        <v>561</v>
      </c>
      <c r="I5" s="224" t="s">
        <v>562</v>
      </c>
      <c r="J5" s="601"/>
      <c r="K5" s="225" t="s">
        <v>563</v>
      </c>
      <c r="L5" s="226" t="s">
        <v>564</v>
      </c>
      <c r="M5" s="225" t="s">
        <v>565</v>
      </c>
      <c r="N5" s="225" t="s">
        <v>566</v>
      </c>
      <c r="O5" s="225" t="s">
        <v>564</v>
      </c>
      <c r="P5" s="225" t="s">
        <v>567</v>
      </c>
      <c r="Q5" s="601"/>
    </row>
    <row r="6" spans="1:17" ht="97.5" customHeight="1">
      <c r="A6" s="227" t="s">
        <v>248</v>
      </c>
      <c r="B6" s="227" t="s">
        <v>284</v>
      </c>
      <c r="C6" s="228" t="s">
        <v>249</v>
      </c>
      <c r="D6" s="228" t="s">
        <v>568</v>
      </c>
      <c r="E6" s="228" t="s">
        <v>569</v>
      </c>
      <c r="F6" s="229" t="s">
        <v>570</v>
      </c>
      <c r="G6" s="228" t="s">
        <v>285</v>
      </c>
      <c r="H6" s="228"/>
      <c r="I6" s="228"/>
      <c r="J6" s="229" t="s">
        <v>570</v>
      </c>
      <c r="K6" s="228" t="s">
        <v>571</v>
      </c>
      <c r="L6" s="228" t="s">
        <v>286</v>
      </c>
      <c r="M6" s="228" t="s">
        <v>287</v>
      </c>
      <c r="N6" s="228" t="s">
        <v>572</v>
      </c>
      <c r="O6" s="228" t="s">
        <v>573</v>
      </c>
      <c r="P6" s="228" t="s">
        <v>574</v>
      </c>
      <c r="Q6" s="228" t="s">
        <v>288</v>
      </c>
    </row>
    <row r="7" spans="1:17" ht="99.75" customHeight="1">
      <c r="A7" s="227" t="s">
        <v>248</v>
      </c>
      <c r="B7" s="230" t="s">
        <v>267</v>
      </c>
      <c r="C7" s="228" t="s">
        <v>289</v>
      </c>
      <c r="D7" s="228" t="s">
        <v>568</v>
      </c>
      <c r="E7" s="228" t="s">
        <v>569</v>
      </c>
      <c r="F7" s="229" t="s">
        <v>575</v>
      </c>
      <c r="G7" s="228" t="s">
        <v>225</v>
      </c>
      <c r="H7" s="228"/>
      <c r="I7" s="228"/>
      <c r="J7" s="229" t="s">
        <v>570</v>
      </c>
      <c r="K7" s="228" t="s">
        <v>571</v>
      </c>
      <c r="L7" s="228" t="s">
        <v>286</v>
      </c>
      <c r="M7" s="228" t="s">
        <v>290</v>
      </c>
      <c r="N7" s="228" t="s">
        <v>572</v>
      </c>
      <c r="O7" s="228" t="s">
        <v>573</v>
      </c>
      <c r="P7" s="228" t="s">
        <v>574</v>
      </c>
      <c r="Q7" s="228" t="s">
        <v>291</v>
      </c>
    </row>
    <row r="8" spans="1:17" ht="94.5" customHeight="1">
      <c r="A8" s="231" t="s">
        <v>248</v>
      </c>
      <c r="B8" s="232" t="s">
        <v>270</v>
      </c>
      <c r="C8" s="228" t="s">
        <v>249</v>
      </c>
      <c r="D8" s="228" t="s">
        <v>568</v>
      </c>
      <c r="E8" s="228" t="s">
        <v>569</v>
      </c>
      <c r="F8" s="229" t="s">
        <v>570</v>
      </c>
      <c r="G8" s="228" t="s">
        <v>225</v>
      </c>
      <c r="H8" s="228"/>
      <c r="I8" s="228"/>
      <c r="J8" s="229" t="s">
        <v>570</v>
      </c>
      <c r="K8" s="228" t="s">
        <v>571</v>
      </c>
      <c r="L8" s="228" t="s">
        <v>286</v>
      </c>
      <c r="M8" s="228" t="s">
        <v>276</v>
      </c>
      <c r="N8" s="228" t="s">
        <v>572</v>
      </c>
      <c r="O8" s="228" t="s">
        <v>573</v>
      </c>
      <c r="P8" s="228" t="s">
        <v>574</v>
      </c>
      <c r="Q8" s="228" t="s">
        <v>292</v>
      </c>
    </row>
    <row r="9" spans="1:17" ht="102" customHeight="1">
      <c r="A9" s="231" t="s">
        <v>248</v>
      </c>
      <c r="B9" s="232" t="s">
        <v>333</v>
      </c>
      <c r="C9" s="228" t="s">
        <v>249</v>
      </c>
      <c r="D9" s="228" t="s">
        <v>568</v>
      </c>
      <c r="E9" s="228" t="s">
        <v>569</v>
      </c>
      <c r="F9" s="229" t="s">
        <v>570</v>
      </c>
      <c r="G9" s="228" t="s">
        <v>225</v>
      </c>
      <c r="H9" s="228"/>
      <c r="I9" s="228"/>
      <c r="J9" s="229" t="s">
        <v>570</v>
      </c>
      <c r="K9" s="228" t="s">
        <v>571</v>
      </c>
      <c r="L9" s="228" t="s">
        <v>286</v>
      </c>
      <c r="M9" s="228" t="s">
        <v>276</v>
      </c>
      <c r="N9" s="228" t="s">
        <v>572</v>
      </c>
      <c r="O9" s="228" t="s">
        <v>573</v>
      </c>
      <c r="P9" s="228" t="s">
        <v>574</v>
      </c>
      <c r="Q9" s="228" t="s">
        <v>332</v>
      </c>
    </row>
    <row r="10" spans="1:17" ht="94.5" customHeight="1">
      <c r="A10" s="230" t="s">
        <v>248</v>
      </c>
      <c r="B10" s="230" t="s">
        <v>492</v>
      </c>
      <c r="C10" s="228" t="s">
        <v>283</v>
      </c>
      <c r="D10" s="228" t="s">
        <v>576</v>
      </c>
      <c r="E10" s="228" t="s">
        <v>569</v>
      </c>
      <c r="F10" s="229" t="s">
        <v>570</v>
      </c>
      <c r="G10" s="228" t="s">
        <v>285</v>
      </c>
      <c r="H10" s="228"/>
      <c r="I10" s="228"/>
      <c r="J10" s="229" t="s">
        <v>570</v>
      </c>
      <c r="K10" s="228" t="s">
        <v>571</v>
      </c>
      <c r="L10" s="228" t="s">
        <v>286</v>
      </c>
      <c r="M10" s="228" t="s">
        <v>317</v>
      </c>
      <c r="N10" s="228" t="s">
        <v>572</v>
      </c>
      <c r="O10" s="228" t="s">
        <v>573</v>
      </c>
      <c r="P10" s="228" t="s">
        <v>574</v>
      </c>
      <c r="Q10" s="228" t="s">
        <v>334</v>
      </c>
    </row>
    <row r="11" spans="1:17" ht="120" customHeight="1">
      <c r="A11" s="230" t="s">
        <v>248</v>
      </c>
      <c r="B11" s="230" t="s">
        <v>271</v>
      </c>
      <c r="C11" s="228" t="s">
        <v>249</v>
      </c>
      <c r="D11" s="228" t="s">
        <v>568</v>
      </c>
      <c r="E11" s="228" t="s">
        <v>569</v>
      </c>
      <c r="F11" s="229" t="s">
        <v>570</v>
      </c>
      <c r="G11" s="228" t="s">
        <v>225</v>
      </c>
      <c r="H11" s="228"/>
      <c r="I11" s="228"/>
      <c r="J11" s="229" t="s">
        <v>570</v>
      </c>
      <c r="K11" s="228" t="s">
        <v>571</v>
      </c>
      <c r="L11" s="228" t="s">
        <v>286</v>
      </c>
      <c r="M11" s="228" t="s">
        <v>276</v>
      </c>
      <c r="N11" s="228" t="s">
        <v>572</v>
      </c>
      <c r="O11" s="228" t="s">
        <v>573</v>
      </c>
      <c r="P11" s="228" t="s">
        <v>574</v>
      </c>
      <c r="Q11" s="228" t="s">
        <v>335</v>
      </c>
    </row>
    <row r="12" spans="1:17" ht="120" customHeight="1">
      <c r="A12" s="230" t="s">
        <v>248</v>
      </c>
      <c r="B12" s="230" t="s">
        <v>238</v>
      </c>
      <c r="C12" s="228" t="s">
        <v>249</v>
      </c>
      <c r="D12" s="228" t="s">
        <v>568</v>
      </c>
      <c r="E12" s="228" t="s">
        <v>569</v>
      </c>
      <c r="F12" s="229" t="s">
        <v>570</v>
      </c>
      <c r="G12" s="228" t="s">
        <v>285</v>
      </c>
      <c r="H12" s="228"/>
      <c r="I12" s="228"/>
      <c r="J12" s="229" t="s">
        <v>570</v>
      </c>
      <c r="K12" s="228" t="s">
        <v>571</v>
      </c>
      <c r="L12" s="228" t="s">
        <v>286</v>
      </c>
      <c r="M12" s="228" t="s">
        <v>287</v>
      </c>
      <c r="N12" s="228" t="s">
        <v>572</v>
      </c>
      <c r="O12" s="228" t="s">
        <v>573</v>
      </c>
      <c r="P12" s="228" t="s">
        <v>574</v>
      </c>
      <c r="Q12" s="228" t="s">
        <v>336</v>
      </c>
    </row>
    <row r="13" spans="1:17" ht="15" thickBot="1">
      <c r="D13" s="598" t="s">
        <v>551</v>
      </c>
      <c r="E13" s="598"/>
      <c r="F13" s="598"/>
      <c r="G13" s="598"/>
    </row>
    <row r="14" spans="1:17" ht="15" thickBot="1">
      <c r="C14" s="606" t="s">
        <v>401</v>
      </c>
      <c r="D14" s="607"/>
      <c r="E14" s="607"/>
      <c r="F14" s="607"/>
      <c r="G14" s="607"/>
      <c r="H14" s="607"/>
      <c r="I14" s="607"/>
      <c r="J14" s="233"/>
    </row>
    <row r="15" spans="1:17" ht="15" thickBot="1">
      <c r="C15" s="608" t="s">
        <v>402</v>
      </c>
      <c r="D15" s="610" t="s">
        <v>403</v>
      </c>
      <c r="E15" s="611"/>
      <c r="F15" s="612"/>
      <c r="G15" s="234" t="s">
        <v>404</v>
      </c>
      <c r="H15" s="613" t="s">
        <v>405</v>
      </c>
      <c r="I15" s="614"/>
      <c r="J15" s="235"/>
    </row>
    <row r="16" spans="1:17" ht="15" thickBot="1">
      <c r="C16" s="609"/>
      <c r="D16" s="236" t="s">
        <v>19</v>
      </c>
      <c r="E16" s="236" t="s">
        <v>406</v>
      </c>
      <c r="F16" s="236" t="s">
        <v>21</v>
      </c>
      <c r="G16" s="237" t="s">
        <v>407</v>
      </c>
      <c r="H16" s="238" t="s">
        <v>408</v>
      </c>
      <c r="I16" s="239" t="s">
        <v>409</v>
      </c>
      <c r="J16" s="235"/>
    </row>
    <row r="17" spans="3:10" ht="24.75" thickBot="1">
      <c r="C17" s="240"/>
      <c r="D17" s="241"/>
      <c r="E17" s="241"/>
      <c r="F17" s="241"/>
      <c r="G17" s="242" t="s">
        <v>411</v>
      </c>
      <c r="H17" s="243">
        <v>15</v>
      </c>
      <c r="I17" s="244"/>
      <c r="J17" s="235"/>
    </row>
    <row r="18" spans="3:10" ht="36.75" thickBot="1">
      <c r="C18" s="240"/>
      <c r="D18" s="241"/>
      <c r="E18" s="241"/>
      <c r="F18" s="241"/>
      <c r="G18" s="242" t="s">
        <v>414</v>
      </c>
      <c r="H18" s="243">
        <v>5</v>
      </c>
      <c r="I18" s="244"/>
      <c r="J18" s="235"/>
    </row>
    <row r="19" spans="3:10" ht="15.75" thickBot="1">
      <c r="C19" s="240"/>
      <c r="D19" s="241"/>
      <c r="E19" s="241"/>
      <c r="F19" s="241"/>
      <c r="G19" s="242" t="s">
        <v>415</v>
      </c>
      <c r="H19" s="243">
        <v>15</v>
      </c>
      <c r="I19" s="244"/>
      <c r="J19" s="235"/>
    </row>
    <row r="20" spans="3:10" ht="15.75" thickBot="1">
      <c r="C20" s="240"/>
      <c r="D20" s="241"/>
      <c r="E20" s="241"/>
      <c r="F20" s="241"/>
      <c r="G20" s="242" t="s">
        <v>418</v>
      </c>
      <c r="H20" s="243">
        <v>10</v>
      </c>
      <c r="I20" s="244"/>
      <c r="J20" s="235"/>
    </row>
    <row r="21" spans="3:10" ht="24.75" thickBot="1">
      <c r="C21" s="240"/>
      <c r="D21" s="241"/>
      <c r="E21" s="241"/>
      <c r="F21" s="241"/>
      <c r="G21" s="242" t="s">
        <v>420</v>
      </c>
      <c r="H21" s="243">
        <v>15</v>
      </c>
      <c r="I21" s="244"/>
      <c r="J21" s="235"/>
    </row>
    <row r="22" spans="3:10" ht="24.75" thickBot="1">
      <c r="C22" s="240"/>
      <c r="D22" s="241"/>
      <c r="E22" s="241"/>
      <c r="F22" s="241"/>
      <c r="G22" s="242" t="s">
        <v>421</v>
      </c>
      <c r="H22" s="243">
        <v>10</v>
      </c>
      <c r="I22" s="244"/>
      <c r="J22" s="235"/>
    </row>
    <row r="23" spans="3:10" ht="24.75" thickBot="1">
      <c r="C23" s="240"/>
      <c r="D23" s="241"/>
      <c r="E23" s="241"/>
      <c r="F23" s="241"/>
      <c r="G23" s="242" t="s">
        <v>423</v>
      </c>
      <c r="H23" s="243">
        <v>30</v>
      </c>
      <c r="I23" s="244"/>
      <c r="J23" s="235"/>
    </row>
    <row r="24" spans="3:10" ht="15.75" thickBot="1">
      <c r="C24" s="606" t="s">
        <v>32</v>
      </c>
      <c r="D24" s="607"/>
      <c r="E24" s="607"/>
      <c r="F24" s="607"/>
      <c r="G24" s="615"/>
      <c r="H24" s="245">
        <v>100</v>
      </c>
      <c r="I24" s="246"/>
      <c r="J24" s="247"/>
    </row>
    <row r="26" spans="3:10" ht="15" thickBot="1"/>
    <row r="27" spans="3:10" ht="30.75" thickBot="1">
      <c r="C27" s="248" t="s">
        <v>425</v>
      </c>
      <c r="D27" s="249" t="s">
        <v>426</v>
      </c>
    </row>
    <row r="28" spans="3:10" ht="15.75" thickBot="1">
      <c r="C28" s="250" t="s">
        <v>427</v>
      </c>
      <c r="D28" s="251">
        <v>0</v>
      </c>
    </row>
    <row r="29" spans="3:10" ht="15.75" thickBot="1">
      <c r="C29" s="250" t="s">
        <v>428</v>
      </c>
      <c r="D29" s="251">
        <v>1</v>
      </c>
    </row>
    <row r="30" spans="3:10" ht="15.75" thickBot="1">
      <c r="C30" s="250" t="s">
        <v>429</v>
      </c>
      <c r="D30" s="251">
        <v>2</v>
      </c>
    </row>
    <row r="33" spans="3:21" s="252" customFormat="1" ht="21.75" customHeight="1">
      <c r="C33" s="616" t="s">
        <v>430</v>
      </c>
      <c r="D33" s="616"/>
      <c r="E33" s="616"/>
      <c r="F33" s="616"/>
      <c r="G33" s="616"/>
      <c r="H33" s="616"/>
      <c r="I33" s="616"/>
      <c r="J33" s="616"/>
      <c r="K33" s="616"/>
      <c r="L33" s="616"/>
      <c r="M33" s="616"/>
      <c r="N33" s="616"/>
      <c r="O33" s="616"/>
      <c r="P33" s="616"/>
      <c r="Q33" s="616"/>
      <c r="R33" s="616"/>
      <c r="S33" s="616"/>
      <c r="T33" s="616"/>
      <c r="U33" s="616"/>
    </row>
    <row r="34" spans="3:21" s="252" customFormat="1" ht="15.6" customHeight="1">
      <c r="C34" s="253" t="s">
        <v>431</v>
      </c>
      <c r="D34" s="617" t="s">
        <v>432</v>
      </c>
      <c r="E34" s="617"/>
      <c r="F34" s="617"/>
      <c r="G34" s="617"/>
      <c r="H34" s="617"/>
      <c r="I34" s="617"/>
      <c r="J34" s="617"/>
      <c r="K34" s="617"/>
      <c r="L34" s="617"/>
      <c r="M34" s="617"/>
      <c r="N34" s="617"/>
      <c r="O34" s="617"/>
      <c r="P34" s="617"/>
      <c r="Q34" s="617"/>
      <c r="R34" s="617"/>
      <c r="S34" s="617"/>
      <c r="T34" s="617"/>
      <c r="U34" s="617"/>
    </row>
    <row r="35" spans="3:21" s="252" customFormat="1" ht="15.6" customHeight="1">
      <c r="C35" s="253" t="s">
        <v>433</v>
      </c>
      <c r="D35" s="617" t="s">
        <v>577</v>
      </c>
      <c r="E35" s="617"/>
      <c r="F35" s="617"/>
      <c r="G35" s="617"/>
      <c r="H35" s="617"/>
      <c r="I35" s="617"/>
      <c r="J35" s="617"/>
      <c r="K35" s="617"/>
      <c r="L35" s="617"/>
      <c r="M35" s="617"/>
      <c r="N35" s="617"/>
      <c r="O35" s="617"/>
      <c r="P35" s="617"/>
      <c r="Q35" s="617"/>
      <c r="R35" s="617"/>
      <c r="S35" s="617"/>
      <c r="T35" s="617"/>
      <c r="U35" s="617"/>
    </row>
    <row r="36" spans="3:21" s="252" customFormat="1" ht="32.25" customHeight="1">
      <c r="C36" s="254" t="s">
        <v>435</v>
      </c>
      <c r="D36" s="617"/>
      <c r="E36" s="617"/>
      <c r="F36" s="617"/>
      <c r="G36" s="617"/>
      <c r="H36" s="617"/>
      <c r="I36" s="617"/>
      <c r="J36" s="617"/>
      <c r="K36" s="617"/>
      <c r="L36" s="617"/>
      <c r="M36" s="617"/>
      <c r="N36" s="617"/>
      <c r="O36" s="617"/>
      <c r="P36" s="617"/>
      <c r="Q36" s="617"/>
      <c r="R36" s="617"/>
      <c r="S36" s="617"/>
      <c r="T36" s="617"/>
      <c r="U36" s="617"/>
    </row>
    <row r="37" spans="3:21" s="252" customFormat="1" ht="15">
      <c r="C37" s="618" t="s">
        <v>578</v>
      </c>
      <c r="D37" s="618"/>
      <c r="E37" s="618"/>
      <c r="F37" s="618"/>
      <c r="G37" s="618"/>
      <c r="H37" s="618"/>
      <c r="I37" s="618"/>
      <c r="J37" s="618"/>
      <c r="K37" s="618"/>
      <c r="L37" s="618"/>
      <c r="M37" s="618"/>
      <c r="N37" s="618"/>
      <c r="O37" s="618"/>
      <c r="P37" s="618"/>
      <c r="Q37" s="618"/>
      <c r="R37" s="618"/>
      <c r="S37" s="618"/>
      <c r="T37" s="618"/>
      <c r="U37" s="618"/>
    </row>
    <row r="38" spans="3:21" s="252" customFormat="1" ht="15"/>
    <row r="39" spans="3:21" s="252" customFormat="1" ht="22.5" customHeight="1">
      <c r="C39" s="616" t="s">
        <v>438</v>
      </c>
      <c r="D39" s="616"/>
      <c r="E39" s="616"/>
      <c r="F39" s="616"/>
      <c r="G39" s="616"/>
      <c r="H39" s="616"/>
      <c r="I39" s="616"/>
      <c r="J39" s="616"/>
      <c r="K39" s="616"/>
      <c r="L39" s="616"/>
      <c r="M39" s="616"/>
      <c r="N39" s="616"/>
      <c r="O39" s="616"/>
      <c r="P39" s="616"/>
      <c r="Q39" s="616"/>
      <c r="R39" s="616"/>
      <c r="S39" s="616"/>
      <c r="T39" s="616"/>
      <c r="U39" s="616"/>
    </row>
    <row r="40" spans="3:21" s="252" customFormat="1" ht="15.6" customHeight="1">
      <c r="C40" s="254" t="s">
        <v>431</v>
      </c>
      <c r="D40" s="605" t="s">
        <v>440</v>
      </c>
      <c r="E40" s="605"/>
      <c r="F40" s="605"/>
      <c r="G40" s="605"/>
      <c r="H40" s="605"/>
      <c r="I40" s="605"/>
      <c r="J40" s="605"/>
      <c r="K40" s="605"/>
      <c r="L40" s="605"/>
      <c r="M40" s="605"/>
      <c r="N40" s="605"/>
      <c r="O40" s="605"/>
      <c r="P40" s="605"/>
      <c r="Q40" s="605"/>
      <c r="R40" s="605"/>
      <c r="S40" s="605"/>
      <c r="T40" s="605"/>
      <c r="U40" s="605"/>
    </row>
    <row r="41" spans="3:21" s="252" customFormat="1" ht="15.6" customHeight="1">
      <c r="C41" s="254" t="s">
        <v>433</v>
      </c>
      <c r="D41" s="617" t="s">
        <v>577</v>
      </c>
      <c r="E41" s="617"/>
      <c r="F41" s="617"/>
      <c r="G41" s="617"/>
      <c r="H41" s="617"/>
      <c r="I41" s="617"/>
      <c r="J41" s="617"/>
      <c r="K41" s="617"/>
      <c r="L41" s="617"/>
      <c r="M41" s="617"/>
      <c r="N41" s="617"/>
      <c r="O41" s="617"/>
      <c r="P41" s="617"/>
      <c r="Q41" s="617"/>
      <c r="R41" s="617"/>
      <c r="S41" s="617"/>
      <c r="T41" s="617"/>
      <c r="U41" s="617"/>
    </row>
    <row r="42" spans="3:21" s="252" customFormat="1" ht="30.75" customHeight="1">
      <c r="C42" s="254" t="s">
        <v>435</v>
      </c>
      <c r="D42" s="617"/>
      <c r="E42" s="617"/>
      <c r="F42" s="617"/>
      <c r="G42" s="617"/>
      <c r="H42" s="617"/>
      <c r="I42" s="617"/>
      <c r="J42" s="617"/>
      <c r="K42" s="617"/>
      <c r="L42" s="617"/>
      <c r="M42" s="617"/>
      <c r="N42" s="617"/>
      <c r="O42" s="617"/>
      <c r="P42" s="617"/>
      <c r="Q42" s="617"/>
      <c r="R42" s="617"/>
      <c r="S42" s="617"/>
      <c r="T42" s="617"/>
      <c r="U42" s="617"/>
    </row>
    <row r="43" spans="3:21" s="252" customFormat="1" ht="147.75" customHeight="1">
      <c r="C43" s="255" t="s">
        <v>443</v>
      </c>
      <c r="D43" s="620" t="s">
        <v>444</v>
      </c>
      <c r="E43" s="620"/>
      <c r="F43" s="620"/>
      <c r="G43" s="620"/>
      <c r="H43" s="620"/>
      <c r="I43" s="620"/>
      <c r="J43" s="620"/>
      <c r="K43" s="620"/>
      <c r="L43" s="620"/>
      <c r="M43" s="620"/>
      <c r="N43" s="620"/>
      <c r="O43" s="620"/>
      <c r="P43" s="620"/>
      <c r="Q43" s="620"/>
      <c r="R43" s="620"/>
      <c r="S43" s="620"/>
      <c r="T43" s="620"/>
      <c r="U43" s="621"/>
    </row>
    <row r="44" spans="3:21" s="252" customFormat="1" ht="15"/>
    <row r="45" spans="3:21" s="252" customFormat="1" ht="21.75" customHeight="1">
      <c r="C45" s="616" t="s">
        <v>445</v>
      </c>
      <c r="D45" s="616"/>
      <c r="E45" s="616"/>
      <c r="F45" s="616"/>
      <c r="G45" s="616"/>
      <c r="H45" s="616"/>
      <c r="I45" s="616"/>
      <c r="J45" s="616"/>
      <c r="K45" s="616"/>
      <c r="L45" s="616"/>
      <c r="M45" s="616"/>
      <c r="N45" s="616"/>
      <c r="O45" s="616"/>
      <c r="P45" s="616"/>
      <c r="Q45" s="616"/>
      <c r="R45" s="616"/>
      <c r="S45" s="616"/>
      <c r="T45" s="616"/>
      <c r="U45" s="616"/>
    </row>
    <row r="46" spans="3:21" s="252" customFormat="1" ht="15.6" customHeight="1">
      <c r="C46" s="254" t="s">
        <v>431</v>
      </c>
      <c r="D46" s="605" t="s">
        <v>432</v>
      </c>
      <c r="E46" s="605"/>
      <c r="F46" s="605"/>
      <c r="G46" s="605"/>
      <c r="H46" s="605"/>
      <c r="I46" s="605"/>
      <c r="J46" s="605"/>
      <c r="K46" s="605"/>
      <c r="L46" s="605"/>
      <c r="M46" s="605"/>
      <c r="N46" s="605"/>
      <c r="O46" s="605"/>
      <c r="P46" s="605"/>
      <c r="Q46" s="605"/>
      <c r="R46" s="605"/>
      <c r="S46" s="605"/>
      <c r="T46" s="605"/>
      <c r="U46" s="605"/>
    </row>
    <row r="47" spans="3:21" s="252" customFormat="1" ht="15.6" customHeight="1">
      <c r="C47" s="254" t="s">
        <v>433</v>
      </c>
      <c r="D47" s="617" t="s">
        <v>579</v>
      </c>
      <c r="E47" s="617"/>
      <c r="F47" s="617"/>
      <c r="G47" s="617"/>
      <c r="H47" s="617"/>
      <c r="I47" s="617"/>
      <c r="J47" s="617"/>
      <c r="K47" s="617"/>
      <c r="L47" s="617"/>
      <c r="M47" s="617"/>
      <c r="N47" s="617"/>
      <c r="O47" s="617"/>
      <c r="P47" s="617"/>
      <c r="Q47" s="617"/>
      <c r="R47" s="617"/>
      <c r="S47" s="617"/>
      <c r="T47" s="617"/>
      <c r="U47" s="617"/>
    </row>
    <row r="48" spans="3:21" s="252" customFormat="1" ht="32.25" customHeight="1">
      <c r="C48" s="254" t="s">
        <v>435</v>
      </c>
      <c r="D48" s="617"/>
      <c r="E48" s="617"/>
      <c r="F48" s="617"/>
      <c r="G48" s="617"/>
      <c r="H48" s="617"/>
      <c r="I48" s="617"/>
      <c r="J48" s="617"/>
      <c r="K48" s="617"/>
      <c r="L48" s="617"/>
      <c r="M48" s="617"/>
      <c r="N48" s="617"/>
      <c r="O48" s="617"/>
      <c r="P48" s="617"/>
      <c r="Q48" s="617"/>
      <c r="R48" s="617"/>
      <c r="S48" s="617"/>
      <c r="T48" s="617"/>
      <c r="U48" s="617"/>
    </row>
    <row r="49" spans="3:21" s="252" customFormat="1" ht="285.75" customHeight="1">
      <c r="C49" s="254" t="s">
        <v>443</v>
      </c>
      <c r="D49" s="619" t="s">
        <v>446</v>
      </c>
      <c r="E49" s="620"/>
      <c r="F49" s="620"/>
      <c r="G49" s="620"/>
      <c r="H49" s="620"/>
      <c r="I49" s="620"/>
      <c r="J49" s="620"/>
      <c r="K49" s="620"/>
      <c r="L49" s="620"/>
      <c r="M49" s="620"/>
      <c r="N49" s="620"/>
      <c r="O49" s="620"/>
      <c r="P49" s="620"/>
      <c r="Q49" s="620"/>
      <c r="R49" s="620"/>
      <c r="S49" s="620"/>
      <c r="T49" s="620"/>
      <c r="U49" s="621"/>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0" customFormat="1" ht="15.75" customHeight="1">
      <c r="A1" s="533"/>
      <c r="B1" s="533"/>
      <c r="C1" s="470" t="s">
        <v>33</v>
      </c>
      <c r="D1" s="470"/>
      <c r="E1" s="470"/>
      <c r="F1" s="513" t="s">
        <v>209</v>
      </c>
      <c r="G1" s="513"/>
    </row>
    <row r="2" spans="1:15" s="130" customFormat="1" ht="15.75" customHeight="1">
      <c r="A2" s="533"/>
      <c r="B2" s="533"/>
      <c r="C2" s="470"/>
      <c r="D2" s="470"/>
      <c r="E2" s="470"/>
      <c r="F2" s="513" t="s">
        <v>215</v>
      </c>
      <c r="G2" s="513"/>
    </row>
    <row r="3" spans="1:15" s="130" customFormat="1" ht="15.75" customHeight="1">
      <c r="A3" s="533"/>
      <c r="B3" s="533"/>
      <c r="C3" s="470"/>
      <c r="D3" s="470"/>
      <c r="E3" s="470"/>
      <c r="F3" s="513" t="s">
        <v>946</v>
      </c>
      <c r="G3" s="513"/>
    </row>
    <row r="4" spans="1:15" s="130" customFormat="1" ht="13.5" thickBot="1"/>
    <row r="5" spans="1:15" s="130" customFormat="1" ht="13.5" thickBot="1">
      <c r="A5" s="527" t="s">
        <v>14</v>
      </c>
      <c r="B5" s="544" t="s">
        <v>15</v>
      </c>
      <c r="C5" s="545"/>
      <c r="D5" s="527" t="s">
        <v>16</v>
      </c>
      <c r="E5" s="544" t="s">
        <v>400</v>
      </c>
      <c r="F5" s="545"/>
      <c r="G5" s="535" t="s">
        <v>18</v>
      </c>
      <c r="I5" s="527" t="s">
        <v>14</v>
      </c>
      <c r="J5" s="544" t="s">
        <v>15</v>
      </c>
      <c r="K5" s="545"/>
      <c r="L5" s="527" t="s">
        <v>16</v>
      </c>
      <c r="M5" s="544" t="s">
        <v>400</v>
      </c>
      <c r="N5" s="545"/>
      <c r="O5" s="535" t="s">
        <v>18</v>
      </c>
    </row>
    <row r="6" spans="1:15" s="130" customFormat="1" ht="25.5">
      <c r="A6" s="543"/>
      <c r="B6" s="132" t="s">
        <v>19</v>
      </c>
      <c r="C6" s="132" t="s">
        <v>21</v>
      </c>
      <c r="D6" s="543"/>
      <c r="E6" s="527" t="s">
        <v>23</v>
      </c>
      <c r="F6" s="527" t="s">
        <v>24</v>
      </c>
      <c r="G6" s="536"/>
      <c r="I6" s="543"/>
      <c r="J6" s="132" t="s">
        <v>19</v>
      </c>
      <c r="K6" s="132" t="s">
        <v>21</v>
      </c>
      <c r="L6" s="543"/>
      <c r="M6" s="527" t="s">
        <v>23</v>
      </c>
      <c r="N6" s="527" t="s">
        <v>24</v>
      </c>
      <c r="O6" s="536"/>
    </row>
    <row r="7" spans="1:15" s="130" customFormat="1" ht="102.75" thickBot="1">
      <c r="A7" s="528"/>
      <c r="B7" s="134" t="s">
        <v>20</v>
      </c>
      <c r="C7" s="134" t="s">
        <v>22</v>
      </c>
      <c r="D7" s="528"/>
      <c r="E7" s="528"/>
      <c r="F7" s="528"/>
      <c r="G7" s="537"/>
      <c r="I7" s="528"/>
      <c r="J7" s="134" t="s">
        <v>20</v>
      </c>
      <c r="K7" s="134" t="s">
        <v>22</v>
      </c>
      <c r="L7" s="528"/>
      <c r="M7" s="528"/>
      <c r="N7" s="528"/>
      <c r="O7" s="537"/>
    </row>
    <row r="8" spans="1:15" s="130" customFormat="1" ht="102.75" thickBot="1">
      <c r="A8" s="535" t="s">
        <v>484</v>
      </c>
      <c r="B8" s="538" t="s">
        <v>373</v>
      </c>
      <c r="C8" s="538"/>
      <c r="D8" s="139" t="s">
        <v>25</v>
      </c>
      <c r="E8" s="122">
        <v>15</v>
      </c>
      <c r="F8" s="122">
        <v>0</v>
      </c>
      <c r="G8" s="122" t="s">
        <v>485</v>
      </c>
      <c r="I8" s="535" t="str">
        <f>'[3]Mapa de Riesgos'!M104</f>
        <v>Verificar las instalaciones locativas</v>
      </c>
      <c r="J8" s="538" t="s">
        <v>373</v>
      </c>
      <c r="K8" s="538"/>
      <c r="L8" s="139" t="s">
        <v>25</v>
      </c>
      <c r="M8" s="122">
        <v>15</v>
      </c>
      <c r="N8" s="122">
        <v>0</v>
      </c>
      <c r="O8" s="122" t="s">
        <v>485</v>
      </c>
    </row>
    <row r="9" spans="1:15" s="130" customFormat="1" ht="41.25" customHeight="1">
      <c r="A9" s="536"/>
      <c r="B9" s="539"/>
      <c r="C9" s="539"/>
      <c r="D9" s="538" t="s">
        <v>26</v>
      </c>
      <c r="E9" s="496">
        <v>5</v>
      </c>
      <c r="F9" s="496">
        <v>0</v>
      </c>
      <c r="G9" s="496" t="s">
        <v>375</v>
      </c>
      <c r="I9" s="536"/>
      <c r="J9" s="539"/>
      <c r="K9" s="539"/>
      <c r="L9" s="538" t="s">
        <v>26</v>
      </c>
      <c r="M9" s="496">
        <v>5</v>
      </c>
      <c r="N9" s="496">
        <v>0</v>
      </c>
      <c r="O9" s="496" t="s">
        <v>375</v>
      </c>
    </row>
    <row r="10" spans="1:15" s="130" customFormat="1" ht="15" customHeight="1" thickBot="1">
      <c r="A10" s="536"/>
      <c r="B10" s="539"/>
      <c r="C10" s="539"/>
      <c r="D10" s="540"/>
      <c r="E10" s="497"/>
      <c r="F10" s="497"/>
      <c r="G10" s="497"/>
      <c r="I10" s="536"/>
      <c r="J10" s="539"/>
      <c r="K10" s="539"/>
      <c r="L10" s="540"/>
      <c r="M10" s="497"/>
      <c r="N10" s="497"/>
      <c r="O10" s="497"/>
    </row>
    <row r="11" spans="1:15" s="130" customFormat="1" ht="16.5" customHeight="1" thickBot="1">
      <c r="A11" s="536"/>
      <c r="B11" s="539"/>
      <c r="C11" s="539"/>
      <c r="D11" s="134" t="s">
        <v>27</v>
      </c>
      <c r="E11" s="123">
        <v>0</v>
      </c>
      <c r="F11" s="123">
        <v>15</v>
      </c>
      <c r="G11" s="123" t="s">
        <v>376</v>
      </c>
      <c r="I11" s="536"/>
      <c r="J11" s="539"/>
      <c r="K11" s="539"/>
      <c r="L11" s="134" t="s">
        <v>27</v>
      </c>
      <c r="M11" s="123">
        <v>0</v>
      </c>
      <c r="N11" s="123">
        <v>15</v>
      </c>
      <c r="O11" s="123" t="s">
        <v>376</v>
      </c>
    </row>
    <row r="12" spans="1:15" s="130" customFormat="1" ht="64.5" customHeight="1" thickBot="1">
      <c r="A12" s="536"/>
      <c r="B12" s="539"/>
      <c r="C12" s="539"/>
      <c r="D12" s="134" t="s">
        <v>28</v>
      </c>
      <c r="E12" s="123">
        <v>10</v>
      </c>
      <c r="F12" s="123">
        <v>0</v>
      </c>
      <c r="G12" s="123" t="s">
        <v>486</v>
      </c>
      <c r="I12" s="536"/>
      <c r="J12" s="539"/>
      <c r="K12" s="539"/>
      <c r="L12" s="134" t="s">
        <v>28</v>
      </c>
      <c r="M12" s="123">
        <v>10</v>
      </c>
      <c r="N12" s="123">
        <v>0</v>
      </c>
      <c r="O12" s="123" t="s">
        <v>486</v>
      </c>
    </row>
    <row r="13" spans="1:15" s="130" customFormat="1" ht="115.5" thickBot="1">
      <c r="A13" s="536"/>
      <c r="B13" s="539"/>
      <c r="C13" s="539"/>
      <c r="D13" s="134" t="s">
        <v>29</v>
      </c>
      <c r="E13" s="123">
        <v>15</v>
      </c>
      <c r="F13" s="123">
        <v>0</v>
      </c>
      <c r="G13" s="123" t="s">
        <v>487</v>
      </c>
      <c r="I13" s="536"/>
      <c r="J13" s="539"/>
      <c r="K13" s="539"/>
      <c r="L13" s="134" t="s">
        <v>29</v>
      </c>
      <c r="M13" s="123">
        <v>15</v>
      </c>
      <c r="N13" s="123">
        <v>0</v>
      </c>
      <c r="O13" s="123" t="s">
        <v>487</v>
      </c>
    </row>
    <row r="14" spans="1:15" s="130" customFormat="1" ht="165" customHeight="1" thickBot="1">
      <c r="A14" s="536"/>
      <c r="B14" s="539"/>
      <c r="C14" s="539"/>
      <c r="D14" s="134" t="s">
        <v>30</v>
      </c>
      <c r="E14" s="123">
        <v>10</v>
      </c>
      <c r="F14" s="123">
        <v>0</v>
      </c>
      <c r="G14" s="123" t="s">
        <v>379</v>
      </c>
      <c r="I14" s="536"/>
      <c r="J14" s="539"/>
      <c r="K14" s="539"/>
      <c r="L14" s="134" t="s">
        <v>30</v>
      </c>
      <c r="M14" s="123">
        <v>10</v>
      </c>
      <c r="N14" s="123">
        <v>0</v>
      </c>
      <c r="O14" s="123" t="s">
        <v>379</v>
      </c>
    </row>
    <row r="15" spans="1:15" s="130" customFormat="1" ht="54" customHeight="1" thickBot="1">
      <c r="A15" s="536"/>
      <c r="B15" s="539"/>
      <c r="C15" s="539"/>
      <c r="D15" s="134" t="s">
        <v>31</v>
      </c>
      <c r="E15" s="123">
        <v>30</v>
      </c>
      <c r="F15" s="123">
        <v>0</v>
      </c>
      <c r="G15" s="123" t="s">
        <v>488</v>
      </c>
      <c r="I15" s="536"/>
      <c r="J15" s="539"/>
      <c r="K15" s="539"/>
      <c r="L15" s="134" t="s">
        <v>31</v>
      </c>
      <c r="M15" s="123">
        <v>30</v>
      </c>
      <c r="N15" s="123">
        <v>0</v>
      </c>
      <c r="O15" s="123" t="s">
        <v>580</v>
      </c>
    </row>
    <row r="16" spans="1:15" s="130" customFormat="1" ht="13.5" thickBot="1">
      <c r="A16" s="537"/>
      <c r="B16" s="540"/>
      <c r="C16" s="540"/>
      <c r="D16" s="192" t="s">
        <v>32</v>
      </c>
      <c r="E16" s="148">
        <v>85</v>
      </c>
      <c r="F16" s="148">
        <v>15</v>
      </c>
      <c r="G16" s="148"/>
      <c r="I16" s="537"/>
      <c r="J16" s="540"/>
      <c r="K16" s="540"/>
      <c r="L16" s="192" t="s">
        <v>32</v>
      </c>
      <c r="M16" s="148">
        <v>85</v>
      </c>
      <c r="N16" s="148">
        <v>15</v>
      </c>
      <c r="O16" s="148"/>
    </row>
    <row r="17" spans="1:30" s="130" customFormat="1">
      <c r="A17" s="190"/>
      <c r="B17" s="150"/>
      <c r="C17" s="150"/>
      <c r="D17" s="151"/>
      <c r="E17" s="190"/>
      <c r="F17" s="190"/>
      <c r="G17" s="190"/>
    </row>
    <row r="18" spans="1:30" s="130" customFormat="1">
      <c r="A18" s="190"/>
      <c r="B18" s="150"/>
      <c r="C18" s="150"/>
      <c r="D18" s="151"/>
      <c r="E18" s="190"/>
      <c r="F18" s="190"/>
      <c r="G18" s="190"/>
    </row>
    <row r="19" spans="1:30" s="130" customFormat="1">
      <c r="A19" s="190"/>
      <c r="B19" s="150"/>
      <c r="C19" s="150"/>
      <c r="D19" s="151"/>
      <c r="E19" s="190"/>
      <c r="F19" s="190"/>
      <c r="G19" s="190"/>
    </row>
    <row r="20" spans="1:30" s="130" customFormat="1" ht="15.75" customHeight="1">
      <c r="A20" s="533"/>
      <c r="B20" s="533"/>
      <c r="C20" s="470" t="s">
        <v>33</v>
      </c>
      <c r="D20" s="470"/>
      <c r="E20" s="470"/>
      <c r="F20" s="513" t="s">
        <v>209</v>
      </c>
      <c r="G20" s="513"/>
    </row>
    <row r="21" spans="1:30" s="130" customFormat="1" ht="15.75" customHeight="1">
      <c r="A21" s="533"/>
      <c r="B21" s="533"/>
      <c r="C21" s="470"/>
      <c r="D21" s="470"/>
      <c r="E21" s="470"/>
      <c r="F21" s="513" t="s">
        <v>215</v>
      </c>
      <c r="G21" s="513"/>
    </row>
    <row r="22" spans="1:30" s="130" customFormat="1" ht="15.75" customHeight="1">
      <c r="A22" s="533"/>
      <c r="B22" s="533"/>
      <c r="C22" s="470"/>
      <c r="D22" s="470"/>
      <c r="E22" s="470"/>
      <c r="F22" s="525" t="s">
        <v>946</v>
      </c>
      <c r="G22" s="526"/>
    </row>
    <row r="23" spans="1:30" s="130" customFormat="1" ht="14.25" customHeight="1" thickBot="1">
      <c r="A23" s="190"/>
      <c r="B23" s="150"/>
      <c r="C23" s="150"/>
      <c r="D23" s="151"/>
      <c r="E23" s="190"/>
      <c r="F23" s="190"/>
      <c r="G23" s="190"/>
    </row>
    <row r="24" spans="1:30" s="130" customFormat="1" ht="13.5" customHeight="1" thickBot="1">
      <c r="A24" s="527" t="s">
        <v>14</v>
      </c>
      <c r="B24" s="544" t="s">
        <v>15</v>
      </c>
      <c r="C24" s="545"/>
      <c r="D24" s="527" t="s">
        <v>16</v>
      </c>
      <c r="E24" s="544" t="s">
        <v>400</v>
      </c>
      <c r="F24" s="545"/>
      <c r="G24" s="535" t="s">
        <v>18</v>
      </c>
      <c r="L24" s="634"/>
      <c r="M24" s="635"/>
      <c r="N24" s="622" t="s">
        <v>33</v>
      </c>
      <c r="O24" s="623"/>
      <c r="P24" s="624"/>
      <c r="Q24" s="631" t="s">
        <v>209</v>
      </c>
      <c r="R24" s="632"/>
      <c r="S24" s="633"/>
    </row>
    <row r="25" spans="1:30" s="130" customFormat="1" ht="14.25" customHeight="1">
      <c r="A25" s="543"/>
      <c r="B25" s="132" t="s">
        <v>19</v>
      </c>
      <c r="C25" s="132" t="s">
        <v>21</v>
      </c>
      <c r="D25" s="543"/>
      <c r="E25" s="527" t="s">
        <v>23</v>
      </c>
      <c r="F25" s="527" t="s">
        <v>24</v>
      </c>
      <c r="G25" s="536"/>
      <c r="L25" s="636"/>
      <c r="M25" s="637"/>
      <c r="N25" s="625"/>
      <c r="O25" s="626"/>
      <c r="P25" s="627"/>
      <c r="Q25" s="631" t="s">
        <v>215</v>
      </c>
      <c r="R25" s="632"/>
      <c r="S25" s="633"/>
    </row>
    <row r="26" spans="1:30" s="130" customFormat="1" ht="67.5" customHeight="1" thickBot="1">
      <c r="A26" s="528"/>
      <c r="B26" s="134" t="s">
        <v>20</v>
      </c>
      <c r="C26" s="134" t="s">
        <v>22</v>
      </c>
      <c r="D26" s="528"/>
      <c r="E26" s="528"/>
      <c r="F26" s="528"/>
      <c r="G26" s="537"/>
      <c r="J26" s="131"/>
      <c r="K26" s="131"/>
      <c r="L26" s="638"/>
      <c r="M26" s="639"/>
      <c r="N26" s="628"/>
      <c r="O26" s="629"/>
      <c r="P26" s="630"/>
      <c r="Q26" s="631" t="s">
        <v>946</v>
      </c>
      <c r="R26" s="632"/>
      <c r="S26" s="633"/>
      <c r="T26" s="131"/>
      <c r="U26" s="131"/>
      <c r="V26" s="131"/>
      <c r="W26" s="131"/>
      <c r="X26" s="131"/>
      <c r="Y26" s="131"/>
      <c r="Z26" s="131"/>
      <c r="AA26" s="131"/>
      <c r="AB26" s="131"/>
      <c r="AC26" s="131"/>
      <c r="AD26" s="131"/>
    </row>
    <row r="27" spans="1:30" s="130" customFormat="1" ht="57.75" customHeight="1" thickBot="1">
      <c r="A27" s="640" t="s">
        <v>221</v>
      </c>
      <c r="B27" s="538" t="s">
        <v>373</v>
      </c>
      <c r="C27" s="538"/>
      <c r="D27" s="134" t="s">
        <v>25</v>
      </c>
      <c r="E27" s="148">
        <v>15</v>
      </c>
      <c r="F27" s="148">
        <v>0</v>
      </c>
      <c r="G27" s="123" t="s">
        <v>489</v>
      </c>
      <c r="J27" s="131"/>
      <c r="K27" s="131"/>
      <c r="L27" s="643" t="s">
        <v>401</v>
      </c>
      <c r="M27" s="644"/>
      <c r="N27" s="644"/>
      <c r="O27" s="644"/>
      <c r="P27" s="644"/>
      <c r="Q27" s="644"/>
      <c r="R27" s="645"/>
      <c r="S27" s="196"/>
      <c r="T27" s="131"/>
      <c r="U27" s="131"/>
      <c r="V27" s="131"/>
      <c r="W27" s="131"/>
      <c r="X27" s="131"/>
      <c r="Y27" s="131"/>
      <c r="Z27" s="131"/>
      <c r="AA27" s="131"/>
      <c r="AB27" s="131"/>
      <c r="AC27" s="131"/>
      <c r="AD27" s="131"/>
    </row>
    <row r="28" spans="1:30" s="130" customFormat="1" ht="61.5" customHeight="1" thickBot="1">
      <c r="A28" s="641"/>
      <c r="B28" s="539"/>
      <c r="C28" s="539"/>
      <c r="D28" s="538" t="s">
        <v>26</v>
      </c>
      <c r="E28" s="535">
        <v>5</v>
      </c>
      <c r="F28" s="535">
        <v>0</v>
      </c>
      <c r="G28" s="496" t="s">
        <v>490</v>
      </c>
      <c r="J28" s="131"/>
      <c r="K28" s="131"/>
      <c r="L28" s="529" t="s">
        <v>402</v>
      </c>
      <c r="M28" s="531" t="s">
        <v>403</v>
      </c>
      <c r="N28" s="581"/>
      <c r="O28" s="532"/>
      <c r="P28" s="167" t="s">
        <v>404</v>
      </c>
      <c r="Q28" s="579" t="s">
        <v>405</v>
      </c>
      <c r="R28" s="580"/>
      <c r="S28" s="166"/>
      <c r="T28" s="131"/>
      <c r="U28" s="131"/>
      <c r="V28" s="131"/>
      <c r="W28" s="131"/>
      <c r="X28" s="131"/>
      <c r="Y28" s="131"/>
      <c r="Z28" s="131"/>
      <c r="AA28" s="131"/>
      <c r="AB28" s="131"/>
      <c r="AC28" s="131"/>
      <c r="AD28" s="131"/>
    </row>
    <row r="29" spans="1:30" s="130" customFormat="1" ht="17.25" customHeight="1" thickBot="1">
      <c r="A29" s="641"/>
      <c r="B29" s="539"/>
      <c r="C29" s="539"/>
      <c r="D29" s="540"/>
      <c r="E29" s="537"/>
      <c r="F29" s="537"/>
      <c r="G29" s="497"/>
      <c r="J29" s="131"/>
      <c r="K29" s="131"/>
      <c r="L29" s="530"/>
      <c r="M29" s="136" t="s">
        <v>19</v>
      </c>
      <c r="N29" s="136" t="s">
        <v>406</v>
      </c>
      <c r="O29" s="136" t="s">
        <v>21</v>
      </c>
      <c r="P29" s="169" t="s">
        <v>407</v>
      </c>
      <c r="Q29" s="170" t="s">
        <v>408</v>
      </c>
      <c r="R29" s="171" t="s">
        <v>409</v>
      </c>
      <c r="S29" s="166"/>
      <c r="T29" s="131"/>
      <c r="U29" s="131"/>
      <c r="V29" s="131"/>
      <c r="W29" s="131"/>
      <c r="X29" s="131"/>
      <c r="Y29" s="131"/>
      <c r="Z29" s="131"/>
      <c r="AA29" s="131"/>
      <c r="AB29" s="131"/>
      <c r="AC29" s="131"/>
      <c r="AD29" s="131"/>
    </row>
    <row r="30" spans="1:30" s="130" customFormat="1" ht="35.25" customHeight="1" thickBot="1">
      <c r="A30" s="641"/>
      <c r="B30" s="539"/>
      <c r="C30" s="539"/>
      <c r="D30" s="134" t="s">
        <v>27</v>
      </c>
      <c r="E30" s="148">
        <v>0</v>
      </c>
      <c r="F30" s="148">
        <v>15</v>
      </c>
      <c r="G30" s="148"/>
      <c r="J30" s="131"/>
      <c r="K30" s="131"/>
      <c r="L30" s="140" t="s">
        <v>234</v>
      </c>
      <c r="M30" s="141" t="s">
        <v>413</v>
      </c>
      <c r="N30" s="141"/>
      <c r="O30" s="141"/>
      <c r="P30" s="178" t="s">
        <v>411</v>
      </c>
      <c r="Q30" s="197">
        <v>15</v>
      </c>
      <c r="R30" s="198"/>
      <c r="S30" s="166"/>
      <c r="T30" s="131"/>
      <c r="U30" s="131"/>
      <c r="V30" s="131"/>
      <c r="W30" s="131"/>
      <c r="X30" s="131"/>
      <c r="Y30" s="131"/>
      <c r="Z30" s="131"/>
      <c r="AA30" s="131"/>
      <c r="AB30" s="131"/>
      <c r="AC30" s="131"/>
      <c r="AD30" s="131"/>
    </row>
    <row r="31" spans="1:30" s="130" customFormat="1" ht="21.75" customHeight="1" thickBot="1">
      <c r="A31" s="641"/>
      <c r="B31" s="539"/>
      <c r="C31" s="539"/>
      <c r="D31" s="134" t="s">
        <v>28</v>
      </c>
      <c r="E31" s="148">
        <v>10</v>
      </c>
      <c r="F31" s="148">
        <v>0</v>
      </c>
      <c r="G31" s="123" t="s">
        <v>491</v>
      </c>
      <c r="J31" s="131"/>
      <c r="K31" s="131"/>
      <c r="L31" s="140" t="s">
        <v>238</v>
      </c>
      <c r="M31" s="141" t="s">
        <v>413</v>
      </c>
      <c r="N31" s="141"/>
      <c r="O31" s="141"/>
      <c r="P31" s="178" t="s">
        <v>414</v>
      </c>
      <c r="Q31" s="197">
        <v>5</v>
      </c>
      <c r="R31" s="198"/>
      <c r="S31" s="166"/>
      <c r="T31" s="131"/>
      <c r="U31" s="131"/>
      <c r="V31" s="131"/>
      <c r="W31" s="131"/>
      <c r="X31" s="131"/>
      <c r="Y31" s="131"/>
      <c r="Z31" s="131"/>
      <c r="AA31" s="131"/>
      <c r="AB31" s="131"/>
      <c r="AC31" s="131"/>
      <c r="AD31" s="131"/>
    </row>
    <row r="32" spans="1:30" s="130" customFormat="1" ht="61.5" customHeight="1" thickBot="1">
      <c r="A32" s="641"/>
      <c r="B32" s="539"/>
      <c r="C32" s="539"/>
      <c r="D32" s="134" t="s">
        <v>29</v>
      </c>
      <c r="E32" s="148">
        <v>15</v>
      </c>
      <c r="F32" s="148">
        <v>0</v>
      </c>
      <c r="G32" s="123" t="s">
        <v>256</v>
      </c>
      <c r="J32" s="131"/>
      <c r="K32" s="131"/>
      <c r="L32" s="140" t="s">
        <v>492</v>
      </c>
      <c r="M32" s="141" t="s">
        <v>413</v>
      </c>
      <c r="N32" s="141"/>
      <c r="O32" s="141"/>
      <c r="P32" s="178" t="s">
        <v>415</v>
      </c>
      <c r="Q32" s="197">
        <v>0</v>
      </c>
      <c r="R32" s="198">
        <v>15</v>
      </c>
      <c r="S32" s="166"/>
      <c r="T32" s="131"/>
      <c r="U32" s="131"/>
      <c r="V32" s="131"/>
      <c r="W32" s="131"/>
      <c r="X32" s="131"/>
      <c r="Y32" s="131"/>
      <c r="Z32" s="131"/>
      <c r="AA32" s="131"/>
      <c r="AB32" s="131"/>
      <c r="AC32" s="131"/>
      <c r="AD32" s="131"/>
    </row>
    <row r="33" spans="1:30" s="130" customFormat="1" ht="140.25" customHeight="1" thickBot="1">
      <c r="A33" s="641"/>
      <c r="B33" s="539"/>
      <c r="C33" s="539"/>
      <c r="D33" s="134" t="s">
        <v>30</v>
      </c>
      <c r="E33" s="148">
        <v>10</v>
      </c>
      <c r="F33" s="148">
        <v>0</v>
      </c>
      <c r="G33" s="123" t="s">
        <v>493</v>
      </c>
      <c r="J33" s="131"/>
      <c r="K33" s="131"/>
      <c r="L33" s="140" t="s">
        <v>284</v>
      </c>
      <c r="M33" s="141" t="s">
        <v>413</v>
      </c>
      <c r="N33" s="141"/>
      <c r="O33" s="141"/>
      <c r="P33" s="178" t="s">
        <v>418</v>
      </c>
      <c r="Q33" s="197">
        <v>10</v>
      </c>
      <c r="R33" s="198"/>
      <c r="S33" s="166"/>
      <c r="T33" s="131"/>
      <c r="U33" s="131"/>
      <c r="V33" s="131"/>
      <c r="W33" s="131"/>
      <c r="X33" s="131"/>
      <c r="Y33" s="131"/>
      <c r="Z33" s="131"/>
      <c r="AA33" s="131"/>
      <c r="AB33" s="131"/>
      <c r="AC33" s="131"/>
      <c r="AD33" s="131"/>
    </row>
    <row r="34" spans="1:30" s="130" customFormat="1" ht="129.75" customHeight="1" thickBot="1">
      <c r="A34" s="641"/>
      <c r="B34" s="539"/>
      <c r="C34" s="539"/>
      <c r="D34" s="134" t="s">
        <v>31</v>
      </c>
      <c r="E34" s="148">
        <v>30</v>
      </c>
      <c r="F34" s="148"/>
      <c r="G34" s="199" t="s">
        <v>494</v>
      </c>
      <c r="J34" s="131"/>
      <c r="K34" s="131"/>
      <c r="L34" s="140" t="s">
        <v>241</v>
      </c>
      <c r="M34" s="141" t="s">
        <v>413</v>
      </c>
      <c r="N34" s="141"/>
      <c r="O34" s="141"/>
      <c r="P34" s="178" t="s">
        <v>420</v>
      </c>
      <c r="Q34" s="197">
        <v>15</v>
      </c>
      <c r="R34" s="198"/>
      <c r="S34" s="166"/>
      <c r="T34" s="131"/>
      <c r="U34" s="131"/>
      <c r="V34" s="131"/>
      <c r="W34" s="131"/>
      <c r="X34" s="131"/>
      <c r="Y34" s="131"/>
      <c r="Z34" s="131"/>
      <c r="AA34" s="131"/>
      <c r="AB34" s="131"/>
      <c r="AC34" s="131"/>
      <c r="AD34" s="131"/>
    </row>
    <row r="35" spans="1:30" s="130" customFormat="1" ht="20.25" customHeight="1" thickBot="1">
      <c r="A35" s="642"/>
      <c r="B35" s="540"/>
      <c r="C35" s="540"/>
      <c r="D35" s="192" t="s">
        <v>32</v>
      </c>
      <c r="E35" s="148">
        <v>85</v>
      </c>
      <c r="F35" s="148">
        <v>15</v>
      </c>
      <c r="G35" s="148"/>
      <c r="J35" s="131"/>
      <c r="K35" s="131"/>
      <c r="L35" s="140"/>
      <c r="M35" s="141"/>
      <c r="N35" s="141"/>
      <c r="O35" s="141"/>
      <c r="P35" s="178" t="s">
        <v>421</v>
      </c>
      <c r="Q35" s="197">
        <v>10</v>
      </c>
      <c r="R35" s="198"/>
      <c r="S35" s="166"/>
      <c r="T35" s="131"/>
      <c r="U35" s="131"/>
      <c r="V35" s="131"/>
      <c r="W35" s="131"/>
      <c r="X35" s="131"/>
      <c r="Y35" s="131"/>
      <c r="Z35" s="131"/>
      <c r="AA35" s="131"/>
      <c r="AB35" s="131"/>
      <c r="AC35" s="131"/>
      <c r="AD35" s="131"/>
    </row>
    <row r="36" spans="1:30" s="130" customFormat="1" ht="12" customHeight="1" thickBot="1">
      <c r="A36" s="190"/>
      <c r="B36" s="150"/>
      <c r="C36" s="150"/>
      <c r="D36" s="151"/>
      <c r="E36" s="190"/>
      <c r="F36" s="190"/>
      <c r="G36" s="190"/>
      <c r="J36" s="131"/>
      <c r="K36" s="131"/>
      <c r="L36" s="140"/>
      <c r="M36" s="141"/>
      <c r="N36" s="141"/>
      <c r="O36" s="141"/>
      <c r="P36" s="178" t="s">
        <v>423</v>
      </c>
      <c r="Q36" s="197">
        <v>30</v>
      </c>
      <c r="R36" s="198"/>
      <c r="S36" s="166"/>
      <c r="T36" s="131"/>
      <c r="U36" s="131"/>
      <c r="V36" s="131"/>
      <c r="W36" s="131"/>
      <c r="X36" s="131"/>
      <c r="Y36" s="131"/>
      <c r="Z36" s="131"/>
      <c r="AA36" s="131"/>
      <c r="AB36" s="131"/>
      <c r="AC36" s="131"/>
      <c r="AD36" s="131"/>
    </row>
    <row r="37" spans="1:30" s="130" customFormat="1" ht="12.75" customHeight="1" thickBot="1">
      <c r="A37" s="190"/>
      <c r="B37" s="150"/>
      <c r="C37" s="150"/>
      <c r="D37" s="151"/>
      <c r="E37" s="190"/>
      <c r="F37" s="190"/>
      <c r="G37" s="190"/>
      <c r="J37" s="131"/>
      <c r="K37" s="131"/>
      <c r="L37" s="541" t="s">
        <v>32</v>
      </c>
      <c r="M37" s="542"/>
      <c r="N37" s="542"/>
      <c r="O37" s="542"/>
      <c r="P37" s="582"/>
      <c r="Q37" s="200">
        <v>85</v>
      </c>
      <c r="R37" s="201">
        <v>15</v>
      </c>
      <c r="S37" s="186"/>
      <c r="T37" s="131"/>
      <c r="U37" s="131"/>
      <c r="V37" s="131"/>
      <c r="W37" s="131"/>
      <c r="X37" s="131"/>
      <c r="Y37" s="131"/>
      <c r="Z37" s="131"/>
      <c r="AA37" s="131"/>
      <c r="AB37" s="131"/>
      <c r="AC37" s="131"/>
      <c r="AD37" s="131"/>
    </row>
    <row r="38" spans="1:30" s="130" customFormat="1" ht="12.75" customHeight="1">
      <c r="J38" s="131"/>
      <c r="K38" s="131"/>
      <c r="L38" s="131"/>
      <c r="M38" s="131"/>
      <c r="N38" s="131"/>
      <c r="O38" s="131"/>
      <c r="P38" s="131"/>
      <c r="Q38" s="131"/>
      <c r="R38" s="131"/>
      <c r="S38" s="131"/>
      <c r="T38" s="131"/>
      <c r="U38" s="131"/>
      <c r="V38" s="131"/>
      <c r="W38" s="131"/>
      <c r="X38" s="131"/>
      <c r="Y38" s="131"/>
      <c r="Z38" s="131"/>
      <c r="AA38" s="131"/>
      <c r="AB38" s="131"/>
      <c r="AC38" s="131"/>
      <c r="AD38" s="131"/>
    </row>
    <row r="39" spans="1:30" s="130" customFormat="1" ht="15.75" customHeight="1" thickBot="1">
      <c r="A39" s="533"/>
      <c r="B39" s="533"/>
      <c r="C39" s="470" t="s">
        <v>33</v>
      </c>
      <c r="D39" s="470"/>
      <c r="E39" s="470"/>
      <c r="F39" s="513" t="s">
        <v>209</v>
      </c>
      <c r="G39" s="513"/>
      <c r="J39" s="131"/>
      <c r="K39" s="131"/>
      <c r="L39" s="131"/>
      <c r="M39" s="131"/>
      <c r="N39" s="131"/>
      <c r="O39" s="131"/>
      <c r="P39" s="131"/>
      <c r="Q39" s="131"/>
      <c r="R39" s="131"/>
      <c r="S39" s="131"/>
      <c r="T39" s="131"/>
      <c r="U39" s="131"/>
      <c r="V39" s="131"/>
      <c r="W39" s="131"/>
      <c r="X39" s="131"/>
      <c r="Y39" s="131"/>
      <c r="Z39" s="131"/>
      <c r="AA39" s="131"/>
      <c r="AB39" s="131"/>
      <c r="AC39" s="131"/>
      <c r="AD39" s="131"/>
    </row>
    <row r="40" spans="1:30" s="130" customFormat="1" ht="69.75" customHeight="1" thickBot="1">
      <c r="A40" s="533"/>
      <c r="B40" s="533"/>
      <c r="C40" s="470"/>
      <c r="D40" s="470"/>
      <c r="E40" s="470"/>
      <c r="F40" s="513" t="s">
        <v>215</v>
      </c>
      <c r="G40" s="513"/>
      <c r="J40" s="131"/>
      <c r="K40" s="131"/>
      <c r="L40" s="152" t="s">
        <v>425</v>
      </c>
      <c r="M40" s="153" t="s">
        <v>426</v>
      </c>
      <c r="N40" s="131"/>
      <c r="O40" s="131"/>
      <c r="P40" s="131"/>
      <c r="Q40" s="131"/>
      <c r="R40" s="131"/>
      <c r="S40" s="131"/>
      <c r="T40" s="131"/>
      <c r="U40" s="131"/>
      <c r="V40" s="131"/>
      <c r="W40" s="131"/>
      <c r="X40" s="131"/>
      <c r="Y40" s="131"/>
      <c r="Z40" s="131"/>
      <c r="AA40" s="131"/>
      <c r="AB40" s="131"/>
      <c r="AC40" s="131"/>
      <c r="AD40" s="131"/>
    </row>
    <row r="41" spans="1:30" s="130" customFormat="1" ht="15.75" customHeight="1" thickBot="1">
      <c r="A41" s="533"/>
      <c r="B41" s="533"/>
      <c r="C41" s="470"/>
      <c r="D41" s="470"/>
      <c r="E41" s="470"/>
      <c r="F41" s="525" t="s">
        <v>946</v>
      </c>
      <c r="G41" s="526"/>
      <c r="J41" s="131"/>
      <c r="K41" s="131"/>
      <c r="L41" s="154" t="s">
        <v>427</v>
      </c>
      <c r="M41" s="155">
        <v>0</v>
      </c>
      <c r="N41" s="131"/>
      <c r="O41" s="131"/>
      <c r="P41" s="131"/>
      <c r="Q41" s="131"/>
      <c r="R41" s="131"/>
      <c r="S41" s="131"/>
      <c r="T41" s="131"/>
      <c r="U41" s="131"/>
      <c r="V41" s="131"/>
      <c r="W41" s="131"/>
      <c r="X41" s="131"/>
      <c r="Y41" s="131"/>
      <c r="Z41" s="131"/>
      <c r="AA41" s="131"/>
      <c r="AB41" s="131"/>
      <c r="AC41" s="131"/>
      <c r="AD41" s="131"/>
    </row>
    <row r="42" spans="1:30" s="130" customFormat="1" ht="14.25" customHeight="1" thickBot="1">
      <c r="A42" s="190"/>
      <c r="B42" s="150"/>
      <c r="C42" s="150"/>
      <c r="D42" s="151"/>
      <c r="E42" s="190"/>
      <c r="F42" s="190"/>
      <c r="G42" s="190"/>
      <c r="J42" s="131"/>
      <c r="K42" s="131"/>
      <c r="L42" s="154" t="s">
        <v>428</v>
      </c>
      <c r="M42" s="155">
        <v>1</v>
      </c>
      <c r="N42" s="131"/>
      <c r="O42" s="131"/>
      <c r="P42" s="131"/>
      <c r="Q42" s="131"/>
      <c r="R42" s="131"/>
      <c r="S42" s="131"/>
      <c r="T42" s="131"/>
      <c r="U42" s="131"/>
      <c r="V42" s="131"/>
      <c r="W42" s="131"/>
      <c r="X42" s="131"/>
      <c r="Y42" s="131"/>
      <c r="Z42" s="131"/>
      <c r="AA42" s="131"/>
      <c r="AB42" s="131"/>
      <c r="AC42" s="131"/>
      <c r="AD42" s="131"/>
    </row>
    <row r="43" spans="1:30" s="130" customFormat="1" ht="16.5" customHeight="1" thickBot="1">
      <c r="A43" s="527" t="s">
        <v>14</v>
      </c>
      <c r="B43" s="544" t="s">
        <v>15</v>
      </c>
      <c r="C43" s="545"/>
      <c r="D43" s="527" t="s">
        <v>16</v>
      </c>
      <c r="E43" s="544" t="s">
        <v>400</v>
      </c>
      <c r="F43" s="545"/>
      <c r="G43" s="535" t="s">
        <v>18</v>
      </c>
      <c r="J43" s="131"/>
      <c r="K43" s="131"/>
      <c r="L43" s="154" t="s">
        <v>429</v>
      </c>
      <c r="M43" s="155">
        <v>2</v>
      </c>
      <c r="N43" s="131"/>
      <c r="O43" s="131"/>
      <c r="P43" s="131"/>
      <c r="Q43" s="131"/>
      <c r="R43" s="131"/>
      <c r="S43" s="131"/>
      <c r="T43" s="131"/>
      <c r="U43" s="131"/>
      <c r="V43" s="131"/>
      <c r="W43" s="131"/>
      <c r="X43" s="131"/>
      <c r="Y43" s="131"/>
      <c r="Z43" s="131"/>
      <c r="AA43" s="131"/>
      <c r="AB43" s="131"/>
      <c r="AC43" s="131"/>
      <c r="AD43" s="131"/>
    </row>
    <row r="44" spans="1:30" s="130" customFormat="1" ht="14.25" customHeight="1">
      <c r="A44" s="543"/>
      <c r="B44" s="132" t="s">
        <v>19</v>
      </c>
      <c r="C44" s="132" t="s">
        <v>21</v>
      </c>
      <c r="D44" s="543"/>
      <c r="E44" s="527" t="s">
        <v>23</v>
      </c>
      <c r="F44" s="527" t="s">
        <v>24</v>
      </c>
      <c r="G44" s="536"/>
      <c r="J44" s="131"/>
      <c r="K44" s="131"/>
      <c r="L44" s="131"/>
      <c r="M44" s="131"/>
      <c r="N44" s="131"/>
      <c r="O44" s="131"/>
      <c r="P44" s="131"/>
      <c r="Q44" s="131"/>
      <c r="R44" s="131"/>
      <c r="S44" s="131"/>
      <c r="T44" s="131"/>
      <c r="U44" s="131"/>
      <c r="V44" s="131"/>
      <c r="W44" s="131"/>
      <c r="X44" s="131"/>
      <c r="Y44" s="131"/>
      <c r="Z44" s="131"/>
      <c r="AA44" s="131"/>
      <c r="AB44" s="131"/>
      <c r="AC44" s="131"/>
      <c r="AD44" s="131"/>
    </row>
    <row r="45" spans="1:30" s="130" customFormat="1" ht="67.5" customHeight="1" thickBot="1">
      <c r="A45" s="528"/>
      <c r="B45" s="134" t="s">
        <v>20</v>
      </c>
      <c r="C45" s="134" t="s">
        <v>22</v>
      </c>
      <c r="D45" s="528"/>
      <c r="E45" s="528"/>
      <c r="F45" s="528"/>
      <c r="G45" s="537"/>
      <c r="J45" s="131"/>
      <c r="K45" s="131"/>
      <c r="L45" s="131"/>
      <c r="M45" s="131"/>
      <c r="N45" s="131"/>
      <c r="O45" s="131"/>
      <c r="P45" s="131"/>
      <c r="Q45" s="131"/>
      <c r="R45" s="131"/>
      <c r="S45" s="131"/>
      <c r="T45" s="131"/>
      <c r="U45" s="131"/>
      <c r="V45" s="131"/>
      <c r="W45" s="131"/>
      <c r="X45" s="131"/>
      <c r="Y45" s="131"/>
      <c r="Z45" s="131"/>
      <c r="AA45" s="131"/>
      <c r="AB45" s="131"/>
      <c r="AC45" s="131"/>
      <c r="AD45" s="131"/>
    </row>
    <row r="46" spans="1:30" s="130" customFormat="1" ht="57.75" customHeight="1" thickBot="1">
      <c r="A46" s="535" t="s">
        <v>230</v>
      </c>
      <c r="B46" s="538" t="s">
        <v>373</v>
      </c>
      <c r="C46" s="538"/>
      <c r="D46" s="134" t="s">
        <v>25</v>
      </c>
      <c r="E46" s="123">
        <v>15</v>
      </c>
      <c r="F46" s="123">
        <v>0</v>
      </c>
      <c r="G46" s="123" t="s">
        <v>495</v>
      </c>
      <c r="J46"/>
      <c r="K46"/>
      <c r="L46" s="651" t="s">
        <v>430</v>
      </c>
      <c r="M46" s="652"/>
      <c r="N46" s="652"/>
      <c r="O46" s="652"/>
      <c r="P46" s="652"/>
      <c r="Q46" s="652"/>
      <c r="R46" s="652"/>
      <c r="S46" s="652"/>
      <c r="T46" s="652"/>
      <c r="U46" s="652"/>
      <c r="V46" s="652"/>
      <c r="W46" s="652"/>
      <c r="X46" s="652"/>
      <c r="Y46" s="652"/>
      <c r="Z46" s="652"/>
      <c r="AA46" s="652"/>
      <c r="AB46" s="652"/>
      <c r="AC46" s="652"/>
      <c r="AD46" s="653"/>
    </row>
    <row r="47" spans="1:30" s="130" customFormat="1" ht="39.75" customHeight="1">
      <c r="A47" s="536"/>
      <c r="B47" s="539"/>
      <c r="C47" s="539"/>
      <c r="D47" s="538" t="s">
        <v>26</v>
      </c>
      <c r="E47" s="496">
        <v>5</v>
      </c>
      <c r="F47" s="496">
        <v>0</v>
      </c>
      <c r="G47" s="496" t="s">
        <v>496</v>
      </c>
      <c r="J47"/>
      <c r="K47"/>
      <c r="L47" s="191" t="s">
        <v>431</v>
      </c>
      <c r="M47" s="654" t="s">
        <v>432</v>
      </c>
      <c r="N47" s="655"/>
      <c r="O47" s="655"/>
      <c r="P47" s="655"/>
      <c r="Q47" s="655"/>
      <c r="R47" s="655"/>
      <c r="S47" s="655"/>
      <c r="T47" s="655"/>
      <c r="U47" s="655"/>
      <c r="V47" s="655"/>
      <c r="W47" s="655"/>
      <c r="X47" s="655"/>
      <c r="Y47" s="655"/>
      <c r="Z47" s="655"/>
      <c r="AA47" s="655"/>
      <c r="AB47" s="655"/>
      <c r="AC47" s="655"/>
      <c r="AD47" s="656"/>
    </row>
    <row r="48" spans="1:30" s="130" customFormat="1" ht="17.25" customHeight="1" thickBot="1">
      <c r="A48" s="536"/>
      <c r="B48" s="539"/>
      <c r="C48" s="539"/>
      <c r="D48" s="540"/>
      <c r="E48" s="497"/>
      <c r="F48" s="497"/>
      <c r="G48" s="497"/>
      <c r="J48"/>
      <c r="K48"/>
      <c r="L48" s="191" t="s">
        <v>433</v>
      </c>
      <c r="M48" s="547" t="s">
        <v>497</v>
      </c>
      <c r="N48" s="547"/>
      <c r="O48" s="547"/>
      <c r="P48" s="547"/>
      <c r="Q48" s="547"/>
      <c r="R48" s="547"/>
      <c r="S48" s="547"/>
      <c r="T48" s="547"/>
      <c r="U48" s="547"/>
      <c r="V48" s="547"/>
      <c r="W48" s="547"/>
      <c r="X48" s="547"/>
      <c r="Y48" s="547"/>
      <c r="Z48" s="547"/>
      <c r="AA48" s="547"/>
      <c r="AB48" s="547"/>
      <c r="AC48" s="547"/>
      <c r="AD48" s="547"/>
    </row>
    <row r="49" spans="1:30" s="130" customFormat="1" ht="26.25" customHeight="1" thickBot="1">
      <c r="A49" s="536"/>
      <c r="B49" s="539"/>
      <c r="C49" s="539"/>
      <c r="D49" s="134" t="s">
        <v>27</v>
      </c>
      <c r="E49" s="123">
        <v>0</v>
      </c>
      <c r="F49" s="123">
        <v>15</v>
      </c>
      <c r="G49" s="123"/>
      <c r="J49"/>
      <c r="K49"/>
      <c r="L49" s="158" t="s">
        <v>435</v>
      </c>
      <c r="M49" s="547" t="s">
        <v>498</v>
      </c>
      <c r="N49" s="547"/>
      <c r="O49" s="547"/>
      <c r="P49" s="547"/>
      <c r="Q49" s="547"/>
      <c r="R49" s="547"/>
      <c r="S49" s="547"/>
      <c r="T49" s="547"/>
      <c r="U49" s="547"/>
      <c r="V49" s="547"/>
      <c r="W49" s="547"/>
      <c r="X49" s="547"/>
      <c r="Y49" s="547"/>
      <c r="Z49" s="547"/>
      <c r="AA49" s="547"/>
      <c r="AB49" s="547"/>
      <c r="AC49" s="547"/>
      <c r="AD49" s="547"/>
    </row>
    <row r="50" spans="1:30" s="130" customFormat="1" ht="54" customHeight="1" thickBot="1">
      <c r="A50" s="536"/>
      <c r="B50" s="539"/>
      <c r="C50" s="539"/>
      <c r="D50" s="134" t="s">
        <v>28</v>
      </c>
      <c r="E50" s="123">
        <v>10</v>
      </c>
      <c r="F50" s="123">
        <v>0</v>
      </c>
      <c r="G50" s="123" t="s">
        <v>499</v>
      </c>
      <c r="J50"/>
      <c r="K50"/>
      <c r="L50" s="512" t="s">
        <v>500</v>
      </c>
      <c r="M50" s="512"/>
      <c r="N50" s="512"/>
      <c r="O50" s="512"/>
      <c r="P50" s="512"/>
      <c r="Q50" s="512"/>
      <c r="R50" s="512"/>
      <c r="S50" s="512"/>
      <c r="T50" s="512"/>
      <c r="U50" s="512"/>
      <c r="V50" s="512"/>
      <c r="W50" s="512"/>
      <c r="X50" s="512"/>
      <c r="Y50" s="512"/>
      <c r="Z50" s="512"/>
      <c r="AA50" s="512"/>
      <c r="AB50" s="512"/>
      <c r="AC50" s="512"/>
      <c r="AD50" s="512"/>
    </row>
    <row r="51" spans="1:30" s="130" customFormat="1" ht="61.5" customHeight="1" thickBot="1">
      <c r="A51" s="536"/>
      <c r="B51" s="539"/>
      <c r="C51" s="539"/>
      <c r="D51" s="134" t="s">
        <v>29</v>
      </c>
      <c r="E51" s="123">
        <v>15</v>
      </c>
      <c r="F51" s="123">
        <v>0</v>
      </c>
      <c r="G51" s="123" t="s">
        <v>229</v>
      </c>
      <c r="J51"/>
      <c r="K51"/>
      <c r="L51"/>
      <c r="M51"/>
      <c r="N51"/>
      <c r="O51"/>
      <c r="P51"/>
      <c r="Q51"/>
      <c r="R51"/>
      <c r="S51"/>
      <c r="T51"/>
      <c r="U51"/>
      <c r="V51"/>
      <c r="W51"/>
      <c r="X51"/>
      <c r="Y51"/>
      <c r="Z51"/>
      <c r="AA51"/>
      <c r="AB51"/>
      <c r="AC51"/>
      <c r="AD51"/>
    </row>
    <row r="52" spans="1:30" s="130" customFormat="1" ht="57.75" customHeight="1" thickBot="1">
      <c r="A52" s="536"/>
      <c r="B52" s="539"/>
      <c r="C52" s="539"/>
      <c r="D52" s="134" t="s">
        <v>30</v>
      </c>
      <c r="E52" s="123">
        <v>10</v>
      </c>
      <c r="F52" s="123">
        <v>0</v>
      </c>
      <c r="G52" s="126" t="s">
        <v>386</v>
      </c>
      <c r="J52"/>
      <c r="K52"/>
      <c r="L52" s="548" t="s">
        <v>438</v>
      </c>
      <c r="M52" s="548"/>
      <c r="N52" s="548"/>
      <c r="O52" s="548"/>
      <c r="P52" s="548"/>
      <c r="Q52" s="548"/>
      <c r="R52" s="548"/>
      <c r="S52" s="548"/>
      <c r="T52" s="548"/>
      <c r="U52" s="548"/>
      <c r="V52" s="548"/>
      <c r="W52" s="548"/>
      <c r="X52" s="548"/>
      <c r="Y52" s="548"/>
      <c r="Z52" s="548"/>
      <c r="AA52" s="548"/>
      <c r="AB52" s="548"/>
      <c r="AC52" s="548"/>
      <c r="AD52" s="548"/>
    </row>
    <row r="53" spans="1:30" s="130" customFormat="1" ht="52.5" customHeight="1" thickBot="1">
      <c r="A53" s="536"/>
      <c r="B53" s="539"/>
      <c r="C53" s="539"/>
      <c r="D53" s="134" t="s">
        <v>31</v>
      </c>
      <c r="E53" s="123">
        <v>30</v>
      </c>
      <c r="F53" s="123"/>
      <c r="G53" s="123" t="s">
        <v>472</v>
      </c>
      <c r="J53"/>
      <c r="K53"/>
      <c r="L53" s="202" t="s">
        <v>431</v>
      </c>
      <c r="M53" s="649" t="s">
        <v>440</v>
      </c>
      <c r="N53" s="649"/>
      <c r="O53" s="649"/>
      <c r="P53" s="649"/>
      <c r="Q53" s="649"/>
      <c r="R53" s="649"/>
      <c r="S53" s="649"/>
      <c r="T53" s="649"/>
      <c r="U53" s="649"/>
      <c r="V53" s="649"/>
      <c r="W53" s="649"/>
      <c r="X53" s="649"/>
      <c r="Y53" s="649"/>
      <c r="Z53" s="649"/>
      <c r="AA53" s="649"/>
      <c r="AB53" s="649"/>
      <c r="AC53" s="649"/>
      <c r="AD53" s="649"/>
    </row>
    <row r="54" spans="1:30" s="130" customFormat="1" ht="20.25" customHeight="1" thickBot="1">
      <c r="A54" s="537"/>
      <c r="B54" s="540"/>
      <c r="C54" s="540"/>
      <c r="D54" s="192" t="s">
        <v>32</v>
      </c>
      <c r="E54" s="148">
        <v>85</v>
      </c>
      <c r="F54" s="148">
        <v>15</v>
      </c>
      <c r="G54" s="148"/>
      <c r="J54"/>
      <c r="K54"/>
      <c r="L54" s="202" t="s">
        <v>433</v>
      </c>
      <c r="M54" s="650" t="s">
        <v>501</v>
      </c>
      <c r="N54" s="650"/>
      <c r="O54" s="650"/>
      <c r="P54" s="650"/>
      <c r="Q54" s="650"/>
      <c r="R54" s="650"/>
      <c r="S54" s="650"/>
      <c r="T54" s="650"/>
      <c r="U54" s="650"/>
      <c r="V54" s="650"/>
      <c r="W54" s="650"/>
      <c r="X54" s="650"/>
      <c r="Y54" s="650"/>
      <c r="Z54" s="650"/>
      <c r="AA54" s="650"/>
      <c r="AB54" s="650"/>
      <c r="AC54" s="650"/>
      <c r="AD54" s="650"/>
    </row>
    <row r="55" spans="1:30" s="130" customFormat="1" ht="15">
      <c r="J55"/>
      <c r="K55"/>
      <c r="L55" s="202" t="s">
        <v>435</v>
      </c>
      <c r="M55" s="650" t="s">
        <v>502</v>
      </c>
      <c r="N55" s="650"/>
      <c r="O55" s="650"/>
      <c r="P55" s="650"/>
      <c r="Q55" s="650"/>
      <c r="R55" s="650"/>
      <c r="S55" s="650"/>
      <c r="T55" s="650"/>
      <c r="U55" s="650"/>
      <c r="V55" s="650"/>
      <c r="W55" s="650"/>
      <c r="X55" s="650"/>
      <c r="Y55" s="650"/>
      <c r="Z55" s="650"/>
      <c r="AA55" s="650"/>
      <c r="AB55" s="650"/>
      <c r="AC55" s="650"/>
      <c r="AD55" s="650"/>
    </row>
    <row r="56" spans="1:30" s="130" customFormat="1" ht="15" customHeight="1" thickBot="1">
      <c r="J56"/>
      <c r="K56"/>
      <c r="L56" s="160" t="s">
        <v>443</v>
      </c>
      <c r="M56" s="646" t="s">
        <v>444</v>
      </c>
      <c r="N56" s="646"/>
      <c r="O56" s="646"/>
      <c r="P56" s="646"/>
      <c r="Q56" s="646"/>
      <c r="R56" s="646"/>
      <c r="S56" s="646"/>
      <c r="T56" s="646"/>
      <c r="U56" s="646"/>
      <c r="V56" s="646"/>
      <c r="W56" s="646"/>
      <c r="X56" s="646"/>
      <c r="Y56" s="646"/>
      <c r="Z56" s="646"/>
      <c r="AA56" s="646"/>
      <c r="AB56" s="646"/>
      <c r="AC56" s="646"/>
      <c r="AD56" s="647"/>
    </row>
    <row r="57" spans="1:30" s="130" customFormat="1" ht="28.5" customHeight="1">
      <c r="A57" s="560" t="s">
        <v>177</v>
      </c>
      <c r="B57" s="561"/>
      <c r="C57" s="562"/>
      <c r="D57" s="566" t="s">
        <v>178</v>
      </c>
      <c r="E57" s="567"/>
      <c r="F57" s="567"/>
      <c r="G57" s="568"/>
      <c r="J57"/>
      <c r="K57"/>
      <c r="L57" s="203"/>
      <c r="M57" s="203"/>
      <c r="N57" s="203"/>
      <c r="O57" s="203"/>
      <c r="P57" s="203"/>
      <c r="Q57" s="203"/>
      <c r="R57" s="203"/>
      <c r="S57" s="203"/>
      <c r="T57" s="203"/>
      <c r="U57" s="203"/>
      <c r="V57" s="203"/>
      <c r="W57" s="203"/>
      <c r="X57" s="203"/>
      <c r="Y57" s="203"/>
      <c r="Z57" s="203"/>
      <c r="AA57" s="203"/>
      <c r="AB57" s="203"/>
      <c r="AC57" s="203"/>
      <c r="AD57" s="203"/>
    </row>
    <row r="58" spans="1:30" s="130" customFormat="1" ht="49.5" customHeight="1">
      <c r="A58" s="563"/>
      <c r="B58" s="564"/>
      <c r="C58" s="565"/>
      <c r="D58" s="569" t="s">
        <v>179</v>
      </c>
      <c r="E58" s="570"/>
      <c r="F58" s="570"/>
      <c r="G58" s="571"/>
      <c r="J58"/>
      <c r="K58"/>
      <c r="L58" s="648" t="s">
        <v>445</v>
      </c>
      <c r="M58" s="648"/>
      <c r="N58" s="648"/>
      <c r="O58" s="648"/>
      <c r="P58" s="648"/>
      <c r="Q58" s="648"/>
      <c r="R58" s="648"/>
      <c r="S58" s="648"/>
      <c r="T58" s="648"/>
      <c r="U58" s="648"/>
      <c r="V58" s="648"/>
      <c r="W58" s="648"/>
      <c r="X58" s="648"/>
      <c r="Y58" s="648"/>
      <c r="Z58" s="648"/>
      <c r="AA58" s="648"/>
      <c r="AB58" s="648"/>
      <c r="AC58" s="648"/>
      <c r="AD58" s="648"/>
    </row>
    <row r="59" spans="1:30" s="130" customFormat="1" ht="15">
      <c r="A59" s="563"/>
      <c r="B59" s="564"/>
      <c r="C59" s="565"/>
      <c r="D59" s="569" t="s">
        <v>180</v>
      </c>
      <c r="E59" s="570"/>
      <c r="F59" s="570"/>
      <c r="G59" s="571"/>
      <c r="J59"/>
      <c r="K59"/>
      <c r="L59" s="202" t="s">
        <v>431</v>
      </c>
      <c r="M59" s="649" t="s">
        <v>432</v>
      </c>
      <c r="N59" s="649"/>
      <c r="O59" s="649"/>
      <c r="P59" s="649"/>
      <c r="Q59" s="649"/>
      <c r="R59" s="649"/>
      <c r="S59" s="649"/>
      <c r="T59" s="649"/>
      <c r="U59" s="649"/>
      <c r="V59" s="649"/>
      <c r="W59" s="649"/>
      <c r="X59" s="649"/>
      <c r="Y59" s="649"/>
      <c r="Z59" s="649"/>
      <c r="AA59" s="649"/>
      <c r="AB59" s="649"/>
      <c r="AC59" s="649"/>
      <c r="AD59" s="649"/>
    </row>
    <row r="60" spans="1:30" s="130" customFormat="1" ht="23.25" customHeight="1">
      <c r="A60" s="588" t="s">
        <v>181</v>
      </c>
      <c r="B60" s="589"/>
      <c r="C60" s="590"/>
      <c r="D60" s="553">
        <v>0</v>
      </c>
      <c r="E60" s="554"/>
      <c r="F60" s="554"/>
      <c r="G60" s="555"/>
      <c r="J60"/>
      <c r="K60"/>
      <c r="L60" s="202" t="s">
        <v>433</v>
      </c>
      <c r="M60" s="650" t="s">
        <v>501</v>
      </c>
      <c r="N60" s="650"/>
      <c r="O60" s="650"/>
      <c r="P60" s="650"/>
      <c r="Q60" s="650"/>
      <c r="R60" s="650"/>
      <c r="S60" s="650"/>
      <c r="T60" s="650"/>
      <c r="U60" s="650"/>
      <c r="V60" s="650"/>
      <c r="W60" s="650"/>
      <c r="X60" s="650"/>
      <c r="Y60" s="650"/>
      <c r="Z60" s="650"/>
      <c r="AA60" s="650"/>
      <c r="AB60" s="650"/>
      <c r="AC60" s="650"/>
      <c r="AD60" s="650"/>
    </row>
    <row r="61" spans="1:30" s="130" customFormat="1" ht="27" customHeight="1">
      <c r="A61" s="588" t="s">
        <v>182</v>
      </c>
      <c r="B61" s="589"/>
      <c r="C61" s="590"/>
      <c r="D61" s="553">
        <v>1</v>
      </c>
      <c r="E61" s="554"/>
      <c r="F61" s="554"/>
      <c r="G61" s="555"/>
      <c r="J61"/>
      <c r="K61"/>
      <c r="L61" s="202" t="s">
        <v>435</v>
      </c>
      <c r="M61" s="650" t="s">
        <v>498</v>
      </c>
      <c r="N61" s="650"/>
      <c r="O61" s="650"/>
      <c r="P61" s="650"/>
      <c r="Q61" s="650"/>
      <c r="R61" s="650"/>
      <c r="S61" s="650"/>
      <c r="T61" s="650"/>
      <c r="U61" s="650"/>
      <c r="V61" s="650"/>
      <c r="W61" s="650"/>
      <c r="X61" s="650"/>
      <c r="Y61" s="650"/>
      <c r="Z61" s="650"/>
      <c r="AA61" s="650"/>
      <c r="AB61" s="650"/>
      <c r="AC61" s="650"/>
      <c r="AD61" s="650"/>
    </row>
    <row r="62" spans="1:30" s="130" customFormat="1" ht="29.25" customHeight="1" thickBot="1">
      <c r="A62" s="591" t="s">
        <v>183</v>
      </c>
      <c r="B62" s="592"/>
      <c r="C62" s="593"/>
      <c r="D62" s="556">
        <v>2</v>
      </c>
      <c r="E62" s="557"/>
      <c r="F62" s="557"/>
      <c r="G62" s="558"/>
      <c r="J62"/>
      <c r="K62"/>
      <c r="L62" s="202" t="s">
        <v>443</v>
      </c>
      <c r="M62" s="657" t="s">
        <v>446</v>
      </c>
      <c r="N62" s="646"/>
      <c r="O62" s="646"/>
      <c r="P62" s="646"/>
      <c r="Q62" s="646"/>
      <c r="R62" s="646"/>
      <c r="S62" s="646"/>
      <c r="T62" s="646"/>
      <c r="U62" s="646"/>
      <c r="V62" s="646"/>
      <c r="W62" s="646"/>
      <c r="X62" s="646"/>
      <c r="Y62" s="646"/>
      <c r="Z62" s="646"/>
      <c r="AA62" s="646"/>
      <c r="AB62" s="646"/>
      <c r="AC62" s="646"/>
      <c r="AD62" s="647"/>
    </row>
    <row r="63" spans="1:30" s="130" customFormat="1" ht="14.25">
      <c r="J63" s="131"/>
      <c r="K63" s="131"/>
      <c r="L63" s="131"/>
      <c r="M63" s="131"/>
      <c r="N63" s="131"/>
      <c r="O63" s="131"/>
      <c r="P63" s="131"/>
      <c r="Q63" s="131"/>
      <c r="R63" s="131"/>
      <c r="S63" s="131"/>
      <c r="T63" s="131"/>
      <c r="U63" s="131"/>
      <c r="V63" s="131"/>
      <c r="W63" s="131"/>
      <c r="X63" s="131"/>
      <c r="Y63" s="131"/>
      <c r="Z63" s="131"/>
      <c r="AA63" s="131"/>
      <c r="AB63" s="131"/>
      <c r="AC63" s="131"/>
      <c r="AD63" s="131"/>
    </row>
    <row r="64" spans="1:30" s="130" customFormat="1" ht="20.25" customHeight="1">
      <c r="A64" s="559" t="s">
        <v>449</v>
      </c>
      <c r="B64" s="559"/>
      <c r="C64" s="559"/>
      <c r="D64" s="559"/>
      <c r="E64" s="559"/>
      <c r="F64" s="559"/>
      <c r="G64" s="559"/>
      <c r="J64" s="131"/>
      <c r="K64" s="131"/>
      <c r="L64" s="131"/>
      <c r="M64" s="131"/>
      <c r="N64" s="131"/>
      <c r="O64" s="131"/>
      <c r="P64" s="131"/>
      <c r="Q64" s="131"/>
      <c r="R64" s="131"/>
      <c r="S64" s="131"/>
      <c r="T64" s="131"/>
      <c r="U64" s="131"/>
      <c r="V64" s="131"/>
      <c r="W64" s="131"/>
      <c r="X64" s="131"/>
      <c r="Y64" s="131"/>
      <c r="Z64" s="131"/>
      <c r="AA64" s="131"/>
      <c r="AB64" s="131"/>
      <c r="AC64" s="131"/>
      <c r="AD64" s="131"/>
    </row>
    <row r="65" spans="10:30" s="130" customFormat="1" ht="14.25">
      <c r="J65" s="131"/>
      <c r="K65" s="131"/>
      <c r="L65" s="131"/>
      <c r="M65" s="131"/>
      <c r="N65" s="131"/>
      <c r="O65" s="131"/>
      <c r="P65" s="131"/>
      <c r="Q65" s="131"/>
      <c r="R65" s="131"/>
      <c r="S65" s="131"/>
      <c r="T65" s="131"/>
      <c r="U65" s="131"/>
      <c r="V65" s="131"/>
      <c r="W65" s="131"/>
      <c r="X65" s="131"/>
      <c r="Y65" s="131"/>
      <c r="Z65" s="131"/>
      <c r="AA65" s="131"/>
      <c r="AB65" s="131"/>
      <c r="AC65" s="131"/>
      <c r="AD65" s="131"/>
    </row>
    <row r="66" spans="10:30" s="130" customFormat="1"/>
    <row r="67" spans="10:30" s="130" customFormat="1"/>
    <row r="68" spans="10:30" s="130" customFormat="1"/>
    <row r="69" spans="10:30" s="130" customFormat="1"/>
    <row r="70" spans="10:30" s="130"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33"/>
      <c r="B1" s="533"/>
      <c r="C1" s="470" t="s">
        <v>33</v>
      </c>
      <c r="D1" s="470"/>
      <c r="E1" s="470"/>
      <c r="F1" s="513" t="s">
        <v>209</v>
      </c>
      <c r="G1" s="513"/>
    </row>
    <row r="2" spans="1:58" ht="15.75" customHeight="1" thickBot="1">
      <c r="A2" s="533"/>
      <c r="B2" s="533"/>
      <c r="C2" s="470"/>
      <c r="D2" s="470"/>
      <c r="E2" s="470"/>
      <c r="F2" s="513" t="s">
        <v>215</v>
      </c>
      <c r="G2" s="513"/>
    </row>
    <row r="3" spans="1:58" ht="15.75" customHeight="1" thickBot="1">
      <c r="A3" s="533"/>
      <c r="B3" s="533"/>
      <c r="C3" s="470"/>
      <c r="D3" s="470"/>
      <c r="E3" s="470"/>
      <c r="F3" s="525" t="s">
        <v>946</v>
      </c>
      <c r="G3" s="526"/>
      <c r="K3" s="131"/>
      <c r="L3" s="131"/>
      <c r="M3" s="541" t="s">
        <v>401</v>
      </c>
      <c r="N3" s="542"/>
      <c r="O3" s="542"/>
      <c r="P3" s="542"/>
      <c r="Q3" s="542"/>
      <c r="R3" s="542"/>
      <c r="S3" s="572"/>
      <c r="T3" s="164"/>
      <c r="U3" s="131"/>
      <c r="V3" s="541" t="s">
        <v>401</v>
      </c>
      <c r="W3" s="542"/>
      <c r="X3" s="542"/>
      <c r="Y3" s="542"/>
      <c r="Z3" s="542"/>
      <c r="AA3" s="542"/>
      <c r="AB3" s="572"/>
      <c r="AC3" s="164"/>
      <c r="AD3" s="131"/>
      <c r="AE3" s="541" t="s">
        <v>401</v>
      </c>
      <c r="AF3" s="542"/>
      <c r="AG3" s="542"/>
      <c r="AH3" s="542"/>
      <c r="AI3" s="542"/>
      <c r="AJ3" s="542"/>
      <c r="AK3" s="572"/>
      <c r="AL3" s="164"/>
      <c r="AM3" s="131"/>
      <c r="AN3" s="541" t="s">
        <v>401</v>
      </c>
      <c r="AO3" s="542"/>
      <c r="AP3" s="542"/>
      <c r="AQ3" s="542"/>
      <c r="AR3" s="542"/>
      <c r="AS3" s="542"/>
      <c r="AT3" s="572"/>
      <c r="AU3" s="164"/>
      <c r="AV3" s="131"/>
      <c r="AW3" s="541" t="s">
        <v>401</v>
      </c>
      <c r="AX3" s="542"/>
      <c r="AY3" s="542"/>
      <c r="AZ3" s="542"/>
      <c r="BA3" s="542"/>
      <c r="BB3" s="542"/>
      <c r="BC3" s="572"/>
      <c r="BD3" s="164"/>
      <c r="BE3" s="131"/>
      <c r="BF3" s="131"/>
    </row>
    <row r="4" spans="1:58" ht="26.25" thickBot="1">
      <c r="A4" s="130"/>
      <c r="B4" s="130"/>
      <c r="C4" s="130"/>
      <c r="D4" s="130"/>
      <c r="E4" s="130"/>
      <c r="F4" s="130"/>
      <c r="G4" s="130"/>
      <c r="K4" s="131"/>
      <c r="L4" s="131"/>
      <c r="M4" s="573" t="s">
        <v>402</v>
      </c>
      <c r="N4" s="575" t="s">
        <v>403</v>
      </c>
      <c r="O4" s="576"/>
      <c r="P4" s="577"/>
      <c r="Q4" s="165" t="s">
        <v>404</v>
      </c>
      <c r="R4" s="575" t="s">
        <v>405</v>
      </c>
      <c r="S4" s="578"/>
      <c r="T4" s="166"/>
      <c r="U4" s="131"/>
      <c r="V4" s="573" t="s">
        <v>402</v>
      </c>
      <c r="W4" s="575" t="s">
        <v>403</v>
      </c>
      <c r="X4" s="576"/>
      <c r="Y4" s="577"/>
      <c r="Z4" s="165" t="s">
        <v>404</v>
      </c>
      <c r="AA4" s="575" t="s">
        <v>405</v>
      </c>
      <c r="AB4" s="578"/>
      <c r="AC4" s="166"/>
      <c r="AD4" s="131"/>
      <c r="AE4" s="529" t="s">
        <v>402</v>
      </c>
      <c r="AF4" s="531" t="s">
        <v>403</v>
      </c>
      <c r="AG4" s="581"/>
      <c r="AH4" s="532"/>
      <c r="AI4" s="167" t="s">
        <v>404</v>
      </c>
      <c r="AJ4" s="579" t="s">
        <v>405</v>
      </c>
      <c r="AK4" s="580"/>
      <c r="AL4" s="166"/>
      <c r="AM4" s="131"/>
      <c r="AN4" s="529" t="s">
        <v>402</v>
      </c>
      <c r="AO4" s="531" t="s">
        <v>403</v>
      </c>
      <c r="AP4" s="581"/>
      <c r="AQ4" s="532"/>
      <c r="AR4" s="167" t="s">
        <v>404</v>
      </c>
      <c r="AS4" s="579" t="s">
        <v>405</v>
      </c>
      <c r="AT4" s="580"/>
      <c r="AU4" s="166"/>
      <c r="AV4" s="131"/>
      <c r="AW4" s="529" t="s">
        <v>402</v>
      </c>
      <c r="AX4" s="531" t="s">
        <v>403</v>
      </c>
      <c r="AY4" s="581"/>
      <c r="AZ4" s="532"/>
      <c r="BA4" s="167" t="s">
        <v>404</v>
      </c>
      <c r="BB4" s="579" t="s">
        <v>405</v>
      </c>
      <c r="BC4" s="580"/>
      <c r="BD4" s="166"/>
      <c r="BE4" s="131"/>
      <c r="BF4" s="131"/>
    </row>
    <row r="5" spans="1:58" ht="26.25" thickBot="1">
      <c r="A5" s="527" t="s">
        <v>14</v>
      </c>
      <c r="B5" s="544" t="s">
        <v>15</v>
      </c>
      <c r="C5" s="545"/>
      <c r="D5" s="527" t="s">
        <v>16</v>
      </c>
      <c r="E5" s="544" t="s">
        <v>400</v>
      </c>
      <c r="F5" s="545"/>
      <c r="G5" s="535" t="s">
        <v>18</v>
      </c>
      <c r="I5" s="65"/>
      <c r="K5" s="131"/>
      <c r="L5" s="131"/>
      <c r="M5" s="574"/>
      <c r="N5" s="165" t="s">
        <v>19</v>
      </c>
      <c r="O5" s="165" t="s">
        <v>406</v>
      </c>
      <c r="P5" s="165" t="s">
        <v>21</v>
      </c>
      <c r="Q5" s="165" t="s">
        <v>407</v>
      </c>
      <c r="R5" s="165" t="s">
        <v>408</v>
      </c>
      <c r="S5" s="168" t="s">
        <v>409</v>
      </c>
      <c r="T5" s="166"/>
      <c r="U5" s="131"/>
      <c r="V5" s="574"/>
      <c r="W5" s="165" t="s">
        <v>19</v>
      </c>
      <c r="X5" s="165" t="s">
        <v>406</v>
      </c>
      <c r="Y5" s="165" t="s">
        <v>21</v>
      </c>
      <c r="Z5" s="165" t="s">
        <v>407</v>
      </c>
      <c r="AA5" s="165" t="s">
        <v>408</v>
      </c>
      <c r="AB5" s="168" t="s">
        <v>409</v>
      </c>
      <c r="AC5" s="166"/>
      <c r="AD5" s="131"/>
      <c r="AE5" s="530"/>
      <c r="AF5" s="136" t="s">
        <v>19</v>
      </c>
      <c r="AG5" s="136" t="s">
        <v>406</v>
      </c>
      <c r="AH5" s="136" t="s">
        <v>21</v>
      </c>
      <c r="AI5" s="169" t="s">
        <v>407</v>
      </c>
      <c r="AJ5" s="170" t="s">
        <v>408</v>
      </c>
      <c r="AK5" s="171" t="s">
        <v>409</v>
      </c>
      <c r="AL5" s="166"/>
      <c r="AM5" s="131"/>
      <c r="AN5" s="530"/>
      <c r="AO5" s="136" t="s">
        <v>19</v>
      </c>
      <c r="AP5" s="172" t="s">
        <v>406</v>
      </c>
      <c r="AQ5" s="172" t="s">
        <v>21</v>
      </c>
      <c r="AR5" s="172" t="s">
        <v>407</v>
      </c>
      <c r="AS5" s="172" t="s">
        <v>408</v>
      </c>
      <c r="AT5" s="171" t="s">
        <v>409</v>
      </c>
      <c r="AU5" s="166"/>
      <c r="AV5" s="131"/>
      <c r="AW5" s="530"/>
      <c r="AX5" s="136" t="s">
        <v>19</v>
      </c>
      <c r="AY5" s="136" t="s">
        <v>406</v>
      </c>
      <c r="AZ5" s="136" t="s">
        <v>21</v>
      </c>
      <c r="BA5" s="169" t="s">
        <v>407</v>
      </c>
      <c r="BB5" s="170" t="s">
        <v>408</v>
      </c>
      <c r="BC5" s="171" t="s">
        <v>409</v>
      </c>
      <c r="BD5" s="166"/>
      <c r="BE5" s="131"/>
      <c r="BF5" s="131"/>
    </row>
    <row r="6" spans="1:58" ht="45" customHeight="1" thickBot="1">
      <c r="A6" s="543"/>
      <c r="B6" s="132" t="s">
        <v>19</v>
      </c>
      <c r="C6" s="132" t="s">
        <v>21</v>
      </c>
      <c r="D6" s="543"/>
      <c r="E6" s="527" t="s">
        <v>23</v>
      </c>
      <c r="F6" s="527" t="s">
        <v>24</v>
      </c>
      <c r="G6" s="536"/>
      <c r="I6" s="65"/>
      <c r="K6" s="131"/>
      <c r="L6" s="131"/>
      <c r="M6" s="173" t="s">
        <v>265</v>
      </c>
      <c r="N6" s="174" t="s">
        <v>413</v>
      </c>
      <c r="O6" s="174"/>
      <c r="P6" s="174"/>
      <c r="Q6" s="175" t="s">
        <v>411</v>
      </c>
      <c r="R6" s="176">
        <v>15</v>
      </c>
      <c r="S6" s="177"/>
      <c r="T6" s="166"/>
      <c r="U6" s="131"/>
      <c r="V6" s="105" t="s">
        <v>267</v>
      </c>
      <c r="W6" s="174" t="s">
        <v>413</v>
      </c>
      <c r="X6" s="174"/>
      <c r="Y6" s="174"/>
      <c r="Z6" s="175" t="s">
        <v>411</v>
      </c>
      <c r="AA6" s="176">
        <v>15</v>
      </c>
      <c r="AB6" s="177"/>
      <c r="AC6" s="166"/>
      <c r="AD6" s="131"/>
      <c r="AE6" s="93" t="s">
        <v>270</v>
      </c>
      <c r="AF6" s="141" t="s">
        <v>413</v>
      </c>
      <c r="AG6" s="141"/>
      <c r="AH6" s="141"/>
      <c r="AI6" s="178" t="s">
        <v>411</v>
      </c>
      <c r="AJ6" s="176">
        <v>15</v>
      </c>
      <c r="AK6" s="177"/>
      <c r="AL6" s="166"/>
      <c r="AM6" s="131"/>
      <c r="AN6" s="93" t="s">
        <v>450</v>
      </c>
      <c r="AO6" s="141" t="s">
        <v>413</v>
      </c>
      <c r="AP6" s="179"/>
      <c r="AQ6" s="179"/>
      <c r="AR6" s="180" t="s">
        <v>411</v>
      </c>
      <c r="AS6" s="176">
        <v>15</v>
      </c>
      <c r="AT6" s="177"/>
      <c r="AU6" s="166"/>
      <c r="AV6" s="131"/>
      <c r="AW6" s="181" t="s">
        <v>271</v>
      </c>
      <c r="AX6" s="179" t="s">
        <v>413</v>
      </c>
      <c r="AY6" s="179"/>
      <c r="AZ6" s="179"/>
      <c r="BA6" s="180" t="s">
        <v>411</v>
      </c>
      <c r="BB6" s="176">
        <v>15</v>
      </c>
      <c r="BC6" s="177"/>
      <c r="BD6" s="166"/>
      <c r="BE6" s="131"/>
      <c r="BF6" s="131"/>
    </row>
    <row r="7" spans="1:58" ht="39" customHeight="1" thickBot="1">
      <c r="A7" s="528"/>
      <c r="B7" s="134" t="s">
        <v>20</v>
      </c>
      <c r="C7" s="134" t="s">
        <v>22</v>
      </c>
      <c r="D7" s="528"/>
      <c r="E7" s="528"/>
      <c r="F7" s="528"/>
      <c r="G7" s="537"/>
      <c r="I7" s="135"/>
      <c r="K7" s="131"/>
      <c r="L7" s="131"/>
      <c r="M7" s="173" t="s">
        <v>267</v>
      </c>
      <c r="N7" s="174"/>
      <c r="O7" s="174"/>
      <c r="P7" s="174"/>
      <c r="Q7" s="175" t="s">
        <v>414</v>
      </c>
      <c r="R7" s="176">
        <v>5</v>
      </c>
      <c r="S7" s="177"/>
      <c r="T7" s="166"/>
      <c r="U7" s="131"/>
      <c r="V7" s="173"/>
      <c r="W7" s="174"/>
      <c r="X7" s="174"/>
      <c r="Y7" s="174"/>
      <c r="Z7" s="175" t="s">
        <v>414</v>
      </c>
      <c r="AA7" s="176">
        <v>5</v>
      </c>
      <c r="AB7" s="177"/>
      <c r="AC7" s="166"/>
      <c r="AD7" s="131"/>
      <c r="AE7" s="140"/>
      <c r="AF7" s="141"/>
      <c r="AG7" s="141"/>
      <c r="AH7" s="141"/>
      <c r="AI7" s="178" t="s">
        <v>414</v>
      </c>
      <c r="AJ7" s="176">
        <v>5</v>
      </c>
      <c r="AK7" s="177"/>
      <c r="AL7" s="166"/>
      <c r="AM7" s="131"/>
      <c r="AN7" s="140"/>
      <c r="AO7" s="141"/>
      <c r="AP7" s="141"/>
      <c r="AQ7" s="141"/>
      <c r="AR7" s="178" t="s">
        <v>414</v>
      </c>
      <c r="AS7" s="176">
        <v>5</v>
      </c>
      <c r="AT7" s="177"/>
      <c r="AU7" s="166"/>
      <c r="AV7" s="131"/>
      <c r="AW7" s="182"/>
      <c r="AX7" s="179"/>
      <c r="AY7" s="179"/>
      <c r="AZ7" s="179"/>
      <c r="BA7" s="180" t="s">
        <v>414</v>
      </c>
      <c r="BB7" s="176">
        <v>5</v>
      </c>
      <c r="BC7" s="177"/>
      <c r="BD7" s="166"/>
      <c r="BE7" s="131"/>
      <c r="BF7" s="131"/>
    </row>
    <row r="8" spans="1:58" ht="166.5" thickBot="1">
      <c r="A8" s="535" t="s">
        <v>251</v>
      </c>
      <c r="B8" s="538" t="s">
        <v>373</v>
      </c>
      <c r="C8" s="538"/>
      <c r="D8" s="139" t="s">
        <v>25</v>
      </c>
      <c r="E8" s="122">
        <v>15</v>
      </c>
      <c r="F8" s="122">
        <v>0</v>
      </c>
      <c r="G8" s="122" t="s">
        <v>451</v>
      </c>
      <c r="I8" s="135"/>
      <c r="K8" s="131"/>
      <c r="L8" s="131"/>
      <c r="M8" s="173" t="s">
        <v>270</v>
      </c>
      <c r="N8" s="174"/>
      <c r="O8" s="174"/>
      <c r="P8" s="174"/>
      <c r="Q8" s="175" t="s">
        <v>415</v>
      </c>
      <c r="R8" s="176"/>
      <c r="S8" s="177">
        <v>15</v>
      </c>
      <c r="T8" s="166"/>
      <c r="U8" s="131"/>
      <c r="V8" s="173"/>
      <c r="W8" s="174"/>
      <c r="X8" s="174"/>
      <c r="Y8" s="174"/>
      <c r="Z8" s="175" t="s">
        <v>415</v>
      </c>
      <c r="AA8" s="176"/>
      <c r="AB8" s="177">
        <v>15</v>
      </c>
      <c r="AC8" s="166"/>
      <c r="AD8" s="131"/>
      <c r="AE8" s="140"/>
      <c r="AF8" s="141"/>
      <c r="AG8" s="141"/>
      <c r="AH8" s="141"/>
      <c r="AI8" s="178" t="s">
        <v>415</v>
      </c>
      <c r="AJ8" s="176"/>
      <c r="AK8" s="177">
        <v>15</v>
      </c>
      <c r="AL8" s="166"/>
      <c r="AM8" s="131"/>
      <c r="AN8" s="140"/>
      <c r="AO8" s="141"/>
      <c r="AP8" s="141"/>
      <c r="AQ8" s="141"/>
      <c r="AR8" s="178" t="s">
        <v>415</v>
      </c>
      <c r="AS8" s="176"/>
      <c r="AT8" s="177">
        <v>15</v>
      </c>
      <c r="AU8" s="166"/>
      <c r="AV8" s="131"/>
      <c r="AW8" s="182"/>
      <c r="AX8" s="179"/>
      <c r="AY8" s="179"/>
      <c r="AZ8" s="179"/>
      <c r="BA8" s="180" t="s">
        <v>415</v>
      </c>
      <c r="BB8" s="176"/>
      <c r="BC8" s="177">
        <v>15</v>
      </c>
      <c r="BD8" s="166"/>
      <c r="BE8" s="131"/>
      <c r="BF8" s="131"/>
    </row>
    <row r="9" spans="1:58" ht="23.25" customHeight="1" thickBot="1">
      <c r="A9" s="536"/>
      <c r="B9" s="539"/>
      <c r="C9" s="539"/>
      <c r="D9" s="538" t="s">
        <v>26</v>
      </c>
      <c r="E9" s="496">
        <v>5</v>
      </c>
      <c r="F9" s="496">
        <v>0</v>
      </c>
      <c r="G9" s="496" t="s">
        <v>452</v>
      </c>
      <c r="I9" s="135"/>
      <c r="K9" s="131"/>
      <c r="L9" s="131"/>
      <c r="M9" s="173" t="s">
        <v>450</v>
      </c>
      <c r="N9" s="174"/>
      <c r="O9" s="174"/>
      <c r="P9" s="174"/>
      <c r="Q9" s="175" t="s">
        <v>418</v>
      </c>
      <c r="R9" s="176">
        <v>10</v>
      </c>
      <c r="S9" s="177"/>
      <c r="T9" s="166"/>
      <c r="U9" s="131"/>
      <c r="V9" s="173"/>
      <c r="W9" s="174"/>
      <c r="X9" s="174"/>
      <c r="Y9" s="174"/>
      <c r="Z9" s="175" t="s">
        <v>418</v>
      </c>
      <c r="AA9" s="176">
        <v>10</v>
      </c>
      <c r="AB9" s="177"/>
      <c r="AC9" s="166"/>
      <c r="AD9" s="131"/>
      <c r="AE9" s="140"/>
      <c r="AF9" s="141"/>
      <c r="AG9" s="141"/>
      <c r="AH9" s="141"/>
      <c r="AI9" s="178" t="s">
        <v>418</v>
      </c>
      <c r="AJ9" s="176">
        <v>10</v>
      </c>
      <c r="AK9" s="177"/>
      <c r="AL9" s="166"/>
      <c r="AM9" s="131"/>
      <c r="AN9" s="140"/>
      <c r="AO9" s="141"/>
      <c r="AP9" s="141"/>
      <c r="AQ9" s="141"/>
      <c r="AR9" s="178" t="s">
        <v>418</v>
      </c>
      <c r="AS9" s="176">
        <v>10</v>
      </c>
      <c r="AT9" s="177"/>
      <c r="AU9" s="166"/>
      <c r="AV9" s="131"/>
      <c r="AW9" s="182"/>
      <c r="AX9" s="179"/>
      <c r="AY9" s="179"/>
      <c r="AZ9" s="179"/>
      <c r="BA9" s="180" t="s">
        <v>418</v>
      </c>
      <c r="BB9" s="176">
        <v>10</v>
      </c>
      <c r="BC9" s="177"/>
      <c r="BD9" s="166"/>
      <c r="BE9" s="131"/>
      <c r="BF9" s="131"/>
    </row>
    <row r="10" spans="1:58" ht="33" customHeight="1" thickBot="1">
      <c r="A10" s="536"/>
      <c r="B10" s="539"/>
      <c r="C10" s="539"/>
      <c r="D10" s="540"/>
      <c r="E10" s="497"/>
      <c r="F10" s="497"/>
      <c r="G10" s="497"/>
      <c r="I10" s="135"/>
      <c r="K10" s="131"/>
      <c r="L10" s="131"/>
      <c r="M10" s="173" t="s">
        <v>271</v>
      </c>
      <c r="N10" s="174"/>
      <c r="O10" s="174"/>
      <c r="P10" s="174"/>
      <c r="Q10" s="175" t="s">
        <v>420</v>
      </c>
      <c r="R10" s="176">
        <v>15</v>
      </c>
      <c r="S10" s="177"/>
      <c r="T10" s="166"/>
      <c r="U10" s="131"/>
      <c r="V10" s="173"/>
      <c r="W10" s="174"/>
      <c r="X10" s="174"/>
      <c r="Y10" s="174"/>
      <c r="Z10" s="175" t="s">
        <v>420</v>
      </c>
      <c r="AA10" s="176">
        <v>15</v>
      </c>
      <c r="AB10" s="177"/>
      <c r="AC10" s="166"/>
      <c r="AD10" s="131"/>
      <c r="AE10" s="140"/>
      <c r="AF10" s="141"/>
      <c r="AG10" s="141"/>
      <c r="AH10" s="141"/>
      <c r="AI10" s="178" t="s">
        <v>420</v>
      </c>
      <c r="AJ10" s="176">
        <v>15</v>
      </c>
      <c r="AK10" s="177"/>
      <c r="AL10" s="166"/>
      <c r="AM10" s="131"/>
      <c r="AN10" s="140"/>
      <c r="AO10" s="141"/>
      <c r="AP10" s="141"/>
      <c r="AQ10" s="141"/>
      <c r="AR10" s="178" t="s">
        <v>420</v>
      </c>
      <c r="AS10" s="176">
        <v>15</v>
      </c>
      <c r="AT10" s="177"/>
      <c r="AU10" s="166"/>
      <c r="AV10" s="131"/>
      <c r="AW10" s="140"/>
      <c r="AX10" s="141"/>
      <c r="AY10" s="141"/>
      <c r="AZ10" s="141"/>
      <c r="BA10" s="178" t="s">
        <v>420</v>
      </c>
      <c r="BB10" s="176">
        <v>15</v>
      </c>
      <c r="BC10" s="177"/>
      <c r="BD10" s="166"/>
      <c r="BE10" s="131"/>
      <c r="BF10" s="131"/>
    </row>
    <row r="11" spans="1:58" ht="45" customHeight="1" thickBot="1">
      <c r="A11" s="536"/>
      <c r="B11" s="539"/>
      <c r="C11" s="539"/>
      <c r="D11" s="134" t="s">
        <v>27</v>
      </c>
      <c r="E11" s="123">
        <v>0</v>
      </c>
      <c r="F11" s="123">
        <v>15</v>
      </c>
      <c r="G11" s="183"/>
      <c r="I11" s="65"/>
      <c r="K11" s="131"/>
      <c r="L11" s="131"/>
      <c r="M11" s="173"/>
      <c r="N11" s="174"/>
      <c r="O11" s="174"/>
      <c r="P11" s="174"/>
      <c r="Q11" s="175" t="s">
        <v>421</v>
      </c>
      <c r="R11" s="176">
        <v>10</v>
      </c>
      <c r="S11" s="177"/>
      <c r="T11" s="166"/>
      <c r="U11" s="131"/>
      <c r="V11" s="173"/>
      <c r="W11" s="174"/>
      <c r="X11" s="174"/>
      <c r="Y11" s="174"/>
      <c r="Z11" s="175" t="s">
        <v>421</v>
      </c>
      <c r="AA11" s="176">
        <v>10</v>
      </c>
      <c r="AB11" s="177"/>
      <c r="AC11" s="166"/>
      <c r="AD11" s="131"/>
      <c r="AE11" s="140"/>
      <c r="AF11" s="141"/>
      <c r="AG11" s="141"/>
      <c r="AH11" s="141"/>
      <c r="AI11" s="178" t="s">
        <v>421</v>
      </c>
      <c r="AJ11" s="176">
        <v>10</v>
      </c>
      <c r="AK11" s="177"/>
      <c r="AL11" s="166"/>
      <c r="AM11" s="131"/>
      <c r="AN11" s="140"/>
      <c r="AO11" s="141"/>
      <c r="AP11" s="141"/>
      <c r="AQ11" s="141"/>
      <c r="AR11" s="178" t="s">
        <v>421</v>
      </c>
      <c r="AS11" s="176">
        <v>10</v>
      </c>
      <c r="AT11" s="177"/>
      <c r="AU11" s="166"/>
      <c r="AV11" s="131"/>
      <c r="AW11" s="140"/>
      <c r="AX11" s="141"/>
      <c r="AY11" s="141"/>
      <c r="AZ11" s="141"/>
      <c r="BA11" s="178" t="s">
        <v>421</v>
      </c>
      <c r="BB11" s="176">
        <v>10</v>
      </c>
      <c r="BC11" s="177"/>
      <c r="BD11" s="166"/>
      <c r="BE11" s="131"/>
      <c r="BF11" s="131"/>
    </row>
    <row r="12" spans="1:58" ht="86.25" customHeight="1" thickBot="1">
      <c r="A12" s="536"/>
      <c r="B12" s="539"/>
      <c r="C12" s="539"/>
      <c r="D12" s="134" t="s">
        <v>28</v>
      </c>
      <c r="E12" s="123">
        <v>10</v>
      </c>
      <c r="F12" s="123">
        <v>0</v>
      </c>
      <c r="G12" s="183" t="s">
        <v>453</v>
      </c>
      <c r="I12" s="65"/>
      <c r="K12" s="131"/>
      <c r="L12" s="131"/>
      <c r="M12" s="173"/>
      <c r="N12" s="174"/>
      <c r="O12" s="174"/>
      <c r="P12" s="174"/>
      <c r="Q12" s="175" t="s">
        <v>423</v>
      </c>
      <c r="R12" s="176">
        <v>30</v>
      </c>
      <c r="S12" s="177"/>
      <c r="T12" s="166"/>
      <c r="U12" s="131"/>
      <c r="V12" s="173"/>
      <c r="W12" s="174"/>
      <c r="X12" s="174"/>
      <c r="Y12" s="174"/>
      <c r="Z12" s="175" t="s">
        <v>423</v>
      </c>
      <c r="AA12" s="176">
        <v>30</v>
      </c>
      <c r="AB12" s="177"/>
      <c r="AC12" s="166"/>
      <c r="AD12" s="131"/>
      <c r="AE12" s="140"/>
      <c r="AF12" s="141"/>
      <c r="AG12" s="141"/>
      <c r="AH12" s="141"/>
      <c r="AI12" s="178" t="s">
        <v>423</v>
      </c>
      <c r="AJ12" s="176">
        <v>30</v>
      </c>
      <c r="AK12" s="177"/>
      <c r="AL12" s="166"/>
      <c r="AM12" s="131"/>
      <c r="AN12" s="140"/>
      <c r="AO12" s="141"/>
      <c r="AP12" s="141"/>
      <c r="AQ12" s="141"/>
      <c r="AR12" s="178" t="s">
        <v>423</v>
      </c>
      <c r="AS12" s="176">
        <v>30</v>
      </c>
      <c r="AT12" s="177"/>
      <c r="AU12" s="166"/>
      <c r="AV12" s="131"/>
      <c r="AW12" s="140"/>
      <c r="AX12" s="141"/>
      <c r="AY12" s="141"/>
      <c r="AZ12" s="141"/>
      <c r="BA12" s="178" t="s">
        <v>423</v>
      </c>
      <c r="BB12" s="176">
        <v>30</v>
      </c>
      <c r="BC12" s="177"/>
      <c r="BD12" s="166"/>
      <c r="BE12" s="131"/>
      <c r="BF12" s="131"/>
    </row>
    <row r="13" spans="1:58" ht="51.75" thickBot="1">
      <c r="A13" s="536"/>
      <c r="B13" s="539"/>
      <c r="C13" s="539"/>
      <c r="D13" s="134" t="s">
        <v>29</v>
      </c>
      <c r="E13" s="123">
        <v>15</v>
      </c>
      <c r="F13" s="123">
        <v>0</v>
      </c>
      <c r="G13" s="123" t="s">
        <v>256</v>
      </c>
      <c r="I13" s="65"/>
      <c r="K13" s="131"/>
      <c r="L13" s="131"/>
      <c r="M13" s="575" t="s">
        <v>32</v>
      </c>
      <c r="N13" s="576"/>
      <c r="O13" s="576"/>
      <c r="P13" s="576"/>
      <c r="Q13" s="577"/>
      <c r="R13" s="184">
        <v>85</v>
      </c>
      <c r="S13" s="185">
        <v>15</v>
      </c>
      <c r="T13" s="186"/>
      <c r="U13" s="131"/>
      <c r="V13" s="575" t="s">
        <v>32</v>
      </c>
      <c r="W13" s="576"/>
      <c r="X13" s="576"/>
      <c r="Y13" s="576"/>
      <c r="Z13" s="577"/>
      <c r="AA13" s="184">
        <v>85</v>
      </c>
      <c r="AB13" s="185">
        <v>15</v>
      </c>
      <c r="AC13" s="186"/>
      <c r="AD13" s="131"/>
      <c r="AE13" s="541" t="s">
        <v>32</v>
      </c>
      <c r="AF13" s="542"/>
      <c r="AG13" s="542"/>
      <c r="AH13" s="542"/>
      <c r="AI13" s="582"/>
      <c r="AJ13" s="184">
        <v>85</v>
      </c>
      <c r="AK13" s="185">
        <v>15</v>
      </c>
      <c r="AL13" s="186"/>
      <c r="AM13" s="131"/>
      <c r="AN13" s="541" t="s">
        <v>32</v>
      </c>
      <c r="AO13" s="542"/>
      <c r="AP13" s="542"/>
      <c r="AQ13" s="542"/>
      <c r="AR13" s="582"/>
      <c r="AS13" s="184">
        <v>85</v>
      </c>
      <c r="AT13" s="185">
        <v>15</v>
      </c>
      <c r="AU13" s="186"/>
      <c r="AV13" s="131"/>
      <c r="AW13" s="541" t="s">
        <v>32</v>
      </c>
      <c r="AX13" s="542"/>
      <c r="AY13" s="542"/>
      <c r="AZ13" s="542"/>
      <c r="BA13" s="582"/>
      <c r="BB13" s="184">
        <v>85</v>
      </c>
      <c r="BC13" s="185">
        <v>15</v>
      </c>
      <c r="BD13" s="186"/>
      <c r="BE13" s="131"/>
      <c r="BF13" s="131"/>
    </row>
    <row r="14" spans="1:58" ht="54.75" customHeight="1" thickBot="1">
      <c r="A14" s="536"/>
      <c r="B14" s="539"/>
      <c r="C14" s="539"/>
      <c r="D14" s="134" t="s">
        <v>30</v>
      </c>
      <c r="E14" s="123">
        <v>10</v>
      </c>
      <c r="F14" s="123">
        <v>0</v>
      </c>
      <c r="G14" s="123" t="s">
        <v>454</v>
      </c>
      <c r="I14" s="65"/>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row>
    <row r="15" spans="1:58" ht="47.25" customHeight="1" thickBot="1">
      <c r="A15" s="536"/>
      <c r="B15" s="539"/>
      <c r="C15" s="539"/>
      <c r="D15" s="134" t="s">
        <v>31</v>
      </c>
      <c r="E15" s="123">
        <v>30</v>
      </c>
      <c r="F15" s="123">
        <v>0</v>
      </c>
      <c r="G15" s="123" t="s">
        <v>455</v>
      </c>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1"/>
      <c r="AU15" s="131"/>
      <c r="AV15" s="131"/>
      <c r="AW15" s="131"/>
      <c r="AX15" s="131"/>
      <c r="AY15" s="131"/>
      <c r="AZ15" s="131"/>
      <c r="BA15" s="131"/>
      <c r="BB15" s="131"/>
      <c r="BC15" s="131"/>
      <c r="BD15" s="131"/>
      <c r="BE15" s="131"/>
      <c r="BF15" s="131"/>
    </row>
    <row r="16" spans="1:58" ht="45.75" thickBot="1">
      <c r="A16" s="537"/>
      <c r="B16" s="540"/>
      <c r="C16" s="540"/>
      <c r="D16" s="192" t="s">
        <v>32</v>
      </c>
      <c r="E16" s="148">
        <v>85</v>
      </c>
      <c r="F16" s="148">
        <v>15</v>
      </c>
      <c r="G16" s="148"/>
      <c r="K16" s="131"/>
      <c r="L16" s="131"/>
      <c r="M16" s="152" t="s">
        <v>425</v>
      </c>
      <c r="N16" s="153" t="s">
        <v>426</v>
      </c>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row>
    <row r="17" spans="1:58" ht="15.75" thickBot="1">
      <c r="A17" s="190"/>
      <c r="B17" s="150"/>
      <c r="C17" s="150"/>
      <c r="D17" s="151"/>
      <c r="E17" s="190"/>
      <c r="F17" s="190"/>
      <c r="G17" s="190"/>
      <c r="K17" s="131"/>
      <c r="L17" s="131"/>
      <c r="M17" s="154" t="s">
        <v>427</v>
      </c>
      <c r="N17" s="155">
        <v>0</v>
      </c>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row>
    <row r="18" spans="1:58" ht="15.75" thickBot="1">
      <c r="A18" s="190"/>
      <c r="B18" s="150"/>
      <c r="C18" s="150"/>
      <c r="D18" s="151"/>
      <c r="E18" s="190"/>
      <c r="F18" s="190"/>
      <c r="G18" s="190"/>
      <c r="K18" s="131"/>
      <c r="L18" s="131"/>
      <c r="M18" s="154" t="s">
        <v>428</v>
      </c>
      <c r="N18" s="155">
        <v>1</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row>
    <row r="19" spans="1:58" ht="15.75" thickBot="1">
      <c r="A19" s="190"/>
      <c r="B19" s="150"/>
      <c r="C19" s="150"/>
      <c r="D19" s="151"/>
      <c r="E19" s="190"/>
      <c r="F19" s="190"/>
      <c r="G19" s="190"/>
      <c r="K19" s="131"/>
      <c r="L19" s="131"/>
      <c r="M19" s="154" t="s">
        <v>429</v>
      </c>
      <c r="N19" s="155">
        <v>2</v>
      </c>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row>
    <row r="20" spans="1:58" ht="15.75" customHeight="1">
      <c r="A20" s="533"/>
      <c r="B20" s="533"/>
      <c r="C20" s="470" t="s">
        <v>33</v>
      </c>
      <c r="D20" s="470"/>
      <c r="E20" s="470"/>
      <c r="F20" s="513" t="s">
        <v>209</v>
      </c>
      <c r="G20" s="513"/>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row>
    <row r="21" spans="1:58" ht="15.75" customHeight="1">
      <c r="A21" s="533"/>
      <c r="B21" s="533"/>
      <c r="C21" s="470"/>
      <c r="D21" s="470"/>
      <c r="E21" s="470"/>
      <c r="F21" s="513" t="s">
        <v>215</v>
      </c>
      <c r="G21" s="513"/>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row>
    <row r="22" spans="1:58" ht="15.75" customHeight="1">
      <c r="A22" s="533"/>
      <c r="B22" s="533"/>
      <c r="C22" s="470"/>
      <c r="D22" s="470"/>
      <c r="E22" s="470"/>
      <c r="F22" s="525" t="s">
        <v>946</v>
      </c>
      <c r="G22" s="526"/>
      <c r="M22" s="548" t="s">
        <v>430</v>
      </c>
      <c r="N22" s="548"/>
      <c r="O22" s="548"/>
      <c r="P22" s="548"/>
      <c r="Q22" s="548"/>
      <c r="R22" s="548"/>
      <c r="S22" s="548"/>
      <c r="T22" s="548"/>
      <c r="U22" s="548"/>
      <c r="V22" s="548"/>
      <c r="W22" s="548"/>
      <c r="X22" s="548"/>
      <c r="Y22" s="548"/>
      <c r="Z22" s="548"/>
      <c r="AA22" s="548"/>
      <c r="AB22" s="548"/>
      <c r="AC22" s="548"/>
      <c r="AD22" s="548"/>
      <c r="AE22" s="548"/>
    </row>
    <row r="23" spans="1:58" ht="16.5" thickBot="1">
      <c r="A23" s="190"/>
      <c r="B23" s="150"/>
      <c r="C23" s="150"/>
      <c r="D23" s="151"/>
      <c r="E23" s="190"/>
      <c r="F23" s="190"/>
      <c r="G23" s="190"/>
      <c r="M23" s="191" t="s">
        <v>431</v>
      </c>
      <c r="N23" s="547" t="s">
        <v>432</v>
      </c>
      <c r="O23" s="547"/>
      <c r="P23" s="547"/>
      <c r="Q23" s="547"/>
      <c r="R23" s="547"/>
      <c r="S23" s="547"/>
      <c r="T23" s="547"/>
      <c r="U23" s="547"/>
      <c r="V23" s="547"/>
      <c r="W23" s="547"/>
      <c r="X23" s="547"/>
      <c r="Y23" s="547"/>
      <c r="Z23" s="547"/>
      <c r="AA23" s="547"/>
      <c r="AB23" s="547"/>
      <c r="AC23" s="547"/>
      <c r="AD23" s="547"/>
      <c r="AE23" s="547"/>
    </row>
    <row r="24" spans="1:58" ht="16.5" thickBot="1">
      <c r="A24" s="527" t="s">
        <v>14</v>
      </c>
      <c r="B24" s="544" t="s">
        <v>15</v>
      </c>
      <c r="C24" s="545"/>
      <c r="D24" s="527" t="s">
        <v>16</v>
      </c>
      <c r="E24" s="544" t="s">
        <v>400</v>
      </c>
      <c r="F24" s="545"/>
      <c r="G24" s="535" t="s">
        <v>18</v>
      </c>
      <c r="M24" s="191" t="s">
        <v>433</v>
      </c>
      <c r="N24" s="547" t="s">
        <v>456</v>
      </c>
      <c r="O24" s="547"/>
      <c r="P24" s="547"/>
      <c r="Q24" s="547"/>
      <c r="R24" s="547"/>
      <c r="S24" s="547"/>
      <c r="T24" s="547"/>
      <c r="U24" s="547"/>
      <c r="V24" s="547"/>
      <c r="W24" s="547"/>
      <c r="X24" s="547"/>
      <c r="Y24" s="547"/>
      <c r="Z24" s="547"/>
      <c r="AA24" s="547"/>
      <c r="AB24" s="547"/>
      <c r="AC24" s="547"/>
      <c r="AD24" s="547"/>
      <c r="AE24" s="547"/>
    </row>
    <row r="25" spans="1:58" ht="15.75">
      <c r="A25" s="543"/>
      <c r="B25" s="132" t="s">
        <v>19</v>
      </c>
      <c r="C25" s="132" t="s">
        <v>21</v>
      </c>
      <c r="D25" s="543"/>
      <c r="E25" s="527" t="s">
        <v>23</v>
      </c>
      <c r="F25" s="527" t="s">
        <v>24</v>
      </c>
      <c r="G25" s="536"/>
      <c r="M25" s="158" t="s">
        <v>435</v>
      </c>
      <c r="N25" s="547" t="s">
        <v>457</v>
      </c>
      <c r="O25" s="547"/>
      <c r="P25" s="547"/>
      <c r="Q25" s="547"/>
      <c r="R25" s="547"/>
      <c r="S25" s="547"/>
      <c r="T25" s="547"/>
      <c r="U25" s="547"/>
      <c r="V25" s="547"/>
      <c r="W25" s="547"/>
      <c r="X25" s="547"/>
      <c r="Y25" s="547"/>
      <c r="Z25" s="547"/>
      <c r="AA25" s="547"/>
      <c r="AB25" s="547"/>
      <c r="AC25" s="547"/>
      <c r="AD25" s="547"/>
      <c r="AE25" s="547"/>
    </row>
    <row r="26" spans="1:58" ht="51.75" thickBot="1">
      <c r="A26" s="528"/>
      <c r="B26" s="134" t="s">
        <v>20</v>
      </c>
      <c r="C26" s="134" t="s">
        <v>22</v>
      </c>
      <c r="D26" s="528"/>
      <c r="E26" s="528"/>
      <c r="F26" s="528"/>
      <c r="G26" s="537"/>
      <c r="M26" s="512" t="s">
        <v>437</v>
      </c>
      <c r="N26" s="512"/>
      <c r="O26" s="512"/>
      <c r="P26" s="512"/>
      <c r="Q26" s="512"/>
      <c r="R26" s="512"/>
      <c r="S26" s="512"/>
      <c r="T26" s="512"/>
      <c r="U26" s="512"/>
      <c r="V26" s="512"/>
      <c r="W26" s="512"/>
      <c r="X26" s="512"/>
      <c r="Y26" s="512"/>
      <c r="Z26" s="512"/>
      <c r="AA26" s="512"/>
      <c r="AB26" s="512"/>
      <c r="AC26" s="512"/>
      <c r="AD26" s="512"/>
      <c r="AE26" s="512"/>
    </row>
    <row r="27" spans="1:58" ht="58.5" customHeight="1" thickBot="1">
      <c r="A27" s="535" t="s">
        <v>581</v>
      </c>
      <c r="B27" s="538" t="s">
        <v>373</v>
      </c>
      <c r="C27" s="538"/>
      <c r="D27" s="134" t="s">
        <v>25</v>
      </c>
      <c r="E27" s="123">
        <v>15</v>
      </c>
      <c r="F27" s="123">
        <v>0</v>
      </c>
      <c r="G27" s="123" t="s">
        <v>458</v>
      </c>
    </row>
    <row r="28" spans="1:58" ht="44.25" customHeight="1">
      <c r="A28" s="536"/>
      <c r="B28" s="539"/>
      <c r="C28" s="539"/>
      <c r="D28" s="538" t="s">
        <v>26</v>
      </c>
      <c r="E28" s="496">
        <v>5</v>
      </c>
      <c r="F28" s="496">
        <v>0</v>
      </c>
      <c r="G28" s="496" t="s">
        <v>459</v>
      </c>
      <c r="M28" s="548" t="s">
        <v>438</v>
      </c>
      <c r="N28" s="548"/>
      <c r="O28" s="548"/>
      <c r="P28" s="548"/>
      <c r="Q28" s="548"/>
      <c r="R28" s="548"/>
      <c r="S28" s="548"/>
      <c r="T28" s="548"/>
      <c r="U28" s="548"/>
      <c r="V28" s="548"/>
      <c r="W28" s="548"/>
      <c r="X28" s="548"/>
      <c r="Y28" s="548"/>
      <c r="Z28" s="548"/>
      <c r="AA28" s="548"/>
      <c r="AB28" s="548"/>
      <c r="AC28" s="548"/>
      <c r="AD28" s="548"/>
      <c r="AE28" s="548"/>
    </row>
    <row r="29" spans="1:58" ht="18" customHeight="1" thickBot="1">
      <c r="A29" s="536"/>
      <c r="B29" s="539"/>
      <c r="C29" s="539"/>
      <c r="D29" s="540"/>
      <c r="E29" s="497"/>
      <c r="F29" s="497"/>
      <c r="G29" s="497"/>
      <c r="M29" s="158" t="s">
        <v>431</v>
      </c>
      <c r="N29" s="549" t="s">
        <v>440</v>
      </c>
      <c r="O29" s="549"/>
      <c r="P29" s="549"/>
      <c r="Q29" s="549"/>
      <c r="R29" s="549"/>
      <c r="S29" s="549"/>
      <c r="T29" s="549"/>
      <c r="U29" s="549"/>
      <c r="V29" s="549"/>
      <c r="W29" s="549"/>
      <c r="X29" s="549"/>
      <c r="Y29" s="549"/>
      <c r="Z29" s="549"/>
      <c r="AA29" s="549"/>
      <c r="AB29" s="549"/>
      <c r="AC29" s="549"/>
      <c r="AD29" s="549"/>
      <c r="AE29" s="549"/>
    </row>
    <row r="30" spans="1:58" ht="21.75" customHeight="1" thickBot="1">
      <c r="A30" s="536"/>
      <c r="B30" s="539"/>
      <c r="C30" s="539"/>
      <c r="D30" s="134" t="s">
        <v>27</v>
      </c>
      <c r="E30" s="123">
        <v>0</v>
      </c>
      <c r="F30" s="123">
        <v>15</v>
      </c>
      <c r="G30" s="123"/>
      <c r="M30" s="158" t="s">
        <v>433</v>
      </c>
      <c r="N30" s="547" t="s">
        <v>456</v>
      </c>
      <c r="O30" s="547"/>
      <c r="P30" s="547"/>
      <c r="Q30" s="547"/>
      <c r="R30" s="547"/>
      <c r="S30" s="547"/>
      <c r="T30" s="547"/>
      <c r="U30" s="547"/>
      <c r="V30" s="547"/>
      <c r="W30" s="547"/>
      <c r="X30" s="547"/>
      <c r="Y30" s="547"/>
      <c r="Z30" s="547"/>
      <c r="AA30" s="547"/>
      <c r="AB30" s="547"/>
      <c r="AC30" s="547"/>
      <c r="AD30" s="547"/>
      <c r="AE30" s="547"/>
    </row>
    <row r="31" spans="1:58" ht="29.25" customHeight="1" thickBot="1">
      <c r="A31" s="536"/>
      <c r="B31" s="539"/>
      <c r="C31" s="539"/>
      <c r="D31" s="134" t="s">
        <v>28</v>
      </c>
      <c r="E31" s="123">
        <v>10</v>
      </c>
      <c r="F31" s="123">
        <v>0</v>
      </c>
      <c r="G31" s="123" t="s">
        <v>460</v>
      </c>
      <c r="M31" s="158" t="s">
        <v>435</v>
      </c>
      <c r="N31" s="547" t="s">
        <v>461</v>
      </c>
      <c r="O31" s="547"/>
      <c r="P31" s="547"/>
      <c r="Q31" s="547"/>
      <c r="R31" s="547"/>
      <c r="S31" s="547"/>
      <c r="T31" s="547"/>
      <c r="U31" s="547"/>
      <c r="V31" s="547"/>
      <c r="W31" s="547"/>
      <c r="X31" s="547"/>
      <c r="Y31" s="547"/>
      <c r="Z31" s="547"/>
      <c r="AA31" s="547"/>
      <c r="AB31" s="547"/>
      <c r="AC31" s="547"/>
      <c r="AD31" s="547"/>
      <c r="AE31" s="547"/>
    </row>
    <row r="32" spans="1:58" ht="51.75" thickBot="1">
      <c r="A32" s="536"/>
      <c r="B32" s="539"/>
      <c r="C32" s="539"/>
      <c r="D32" s="134" t="s">
        <v>29</v>
      </c>
      <c r="E32" s="123">
        <v>15</v>
      </c>
      <c r="F32" s="123">
        <v>0</v>
      </c>
      <c r="G32" s="123" t="s">
        <v>262</v>
      </c>
      <c r="M32" s="160" t="s">
        <v>443</v>
      </c>
      <c r="N32" s="585" t="s">
        <v>444</v>
      </c>
      <c r="O32" s="585"/>
      <c r="P32" s="585"/>
      <c r="Q32" s="585"/>
      <c r="R32" s="585"/>
      <c r="S32" s="585"/>
      <c r="T32" s="585"/>
      <c r="U32" s="585"/>
      <c r="V32" s="585"/>
      <c r="W32" s="585"/>
      <c r="X32" s="585"/>
      <c r="Y32" s="585"/>
      <c r="Z32" s="585"/>
      <c r="AA32" s="585"/>
      <c r="AB32" s="585"/>
      <c r="AC32" s="585"/>
      <c r="AD32" s="585"/>
      <c r="AE32" s="586"/>
    </row>
    <row r="33" spans="1:31" ht="70.5" customHeight="1" thickBot="1">
      <c r="A33" s="536"/>
      <c r="B33" s="539"/>
      <c r="C33" s="539"/>
      <c r="D33" s="134" t="s">
        <v>30</v>
      </c>
      <c r="E33" s="123">
        <v>10</v>
      </c>
      <c r="F33" s="123">
        <v>0</v>
      </c>
      <c r="G33" s="123" t="s">
        <v>462</v>
      </c>
    </row>
    <row r="34" spans="1:31" ht="50.25" customHeight="1" thickBot="1">
      <c r="A34" s="536"/>
      <c r="B34" s="539"/>
      <c r="C34" s="539"/>
      <c r="D34" s="134" t="s">
        <v>31</v>
      </c>
      <c r="E34" s="123">
        <v>30</v>
      </c>
      <c r="F34" s="123">
        <v>0</v>
      </c>
      <c r="G34" s="123" t="s">
        <v>455</v>
      </c>
      <c r="M34" s="548" t="s">
        <v>445</v>
      </c>
      <c r="N34" s="548"/>
      <c r="O34" s="548"/>
      <c r="P34" s="548"/>
      <c r="Q34" s="548"/>
      <c r="R34" s="548"/>
      <c r="S34" s="548"/>
      <c r="T34" s="548"/>
      <c r="U34" s="548"/>
      <c r="V34" s="548"/>
      <c r="W34" s="548"/>
      <c r="X34" s="548"/>
      <c r="Y34" s="548"/>
      <c r="Z34" s="548"/>
      <c r="AA34" s="548"/>
      <c r="AB34" s="548"/>
      <c r="AC34" s="548"/>
      <c r="AD34" s="548"/>
      <c r="AE34" s="548"/>
    </row>
    <row r="35" spans="1:31" ht="16.5" thickBot="1">
      <c r="A35" s="537"/>
      <c r="B35" s="540"/>
      <c r="C35" s="540"/>
      <c r="D35" s="192" t="s">
        <v>32</v>
      </c>
      <c r="E35" s="148">
        <v>85</v>
      </c>
      <c r="F35" s="148">
        <v>15</v>
      </c>
      <c r="G35" s="148"/>
      <c r="M35" s="158" t="s">
        <v>431</v>
      </c>
      <c r="N35" s="549" t="s">
        <v>432</v>
      </c>
      <c r="O35" s="549"/>
      <c r="P35" s="549"/>
      <c r="Q35" s="549"/>
      <c r="R35" s="549"/>
      <c r="S35" s="549"/>
      <c r="T35" s="549"/>
      <c r="U35" s="549"/>
      <c r="V35" s="549"/>
      <c r="W35" s="549"/>
      <c r="X35" s="549"/>
      <c r="Y35" s="549"/>
      <c r="Z35" s="549"/>
      <c r="AA35" s="549"/>
      <c r="AB35" s="549"/>
      <c r="AC35" s="549"/>
      <c r="AD35" s="549"/>
      <c r="AE35" s="549"/>
    </row>
    <row r="36" spans="1:31" ht="15.75">
      <c r="A36" s="190"/>
      <c r="B36" s="150"/>
      <c r="C36" s="150"/>
      <c r="D36" s="151"/>
      <c r="E36" s="190"/>
      <c r="F36" s="190"/>
      <c r="G36" s="190"/>
      <c r="M36" s="158" t="s">
        <v>433</v>
      </c>
      <c r="N36" s="547" t="s">
        <v>456</v>
      </c>
      <c r="O36" s="547"/>
      <c r="P36" s="547"/>
      <c r="Q36" s="547"/>
      <c r="R36" s="547"/>
      <c r="S36" s="547"/>
      <c r="T36" s="547"/>
      <c r="U36" s="547"/>
      <c r="V36" s="547"/>
      <c r="W36" s="547"/>
      <c r="X36" s="547"/>
      <c r="Y36" s="547"/>
      <c r="Z36" s="547"/>
      <c r="AA36" s="547"/>
      <c r="AB36" s="547"/>
      <c r="AC36" s="547"/>
      <c r="AD36" s="547"/>
      <c r="AE36" s="547"/>
    </row>
    <row r="37" spans="1:31" ht="15.75">
      <c r="A37" s="190"/>
      <c r="B37" s="150"/>
      <c r="C37" s="150"/>
      <c r="D37" s="151"/>
      <c r="E37" s="190"/>
      <c r="F37" s="190"/>
      <c r="G37" s="190"/>
      <c r="M37" s="158" t="s">
        <v>435</v>
      </c>
      <c r="N37" s="547" t="s">
        <v>461</v>
      </c>
      <c r="O37" s="547"/>
      <c r="P37" s="547"/>
      <c r="Q37" s="547"/>
      <c r="R37" s="547"/>
      <c r="S37" s="547"/>
      <c r="T37" s="547"/>
      <c r="U37" s="547"/>
      <c r="V37" s="547"/>
      <c r="W37" s="547"/>
      <c r="X37" s="547"/>
      <c r="Y37" s="547"/>
      <c r="Z37" s="547"/>
      <c r="AA37" s="547"/>
      <c r="AB37" s="547"/>
      <c r="AC37" s="547"/>
      <c r="AD37" s="547"/>
      <c r="AE37" s="547"/>
    </row>
    <row r="38" spans="1:31">
      <c r="A38" s="190"/>
      <c r="B38" s="150"/>
      <c r="C38" s="150"/>
      <c r="D38" s="151"/>
      <c r="E38" s="190"/>
      <c r="F38" s="190"/>
      <c r="G38" s="190"/>
    </row>
    <row r="39" spans="1:31">
      <c r="A39" s="190"/>
      <c r="B39" s="150"/>
      <c r="C39" s="150"/>
      <c r="D39" s="151"/>
      <c r="E39" s="190"/>
      <c r="F39" s="190"/>
      <c r="G39" s="190"/>
    </row>
    <row r="40" spans="1:31">
      <c r="A40" s="130"/>
      <c r="B40" s="130"/>
      <c r="C40" s="130"/>
      <c r="D40" s="130"/>
      <c r="E40" s="130"/>
      <c r="F40" s="130"/>
      <c r="G40" s="130"/>
    </row>
    <row r="41" spans="1:31" ht="15.75" customHeight="1">
      <c r="A41" s="533"/>
      <c r="B41" s="533"/>
      <c r="C41" s="470" t="s">
        <v>33</v>
      </c>
      <c r="D41" s="470"/>
      <c r="E41" s="470"/>
      <c r="F41" s="513" t="s">
        <v>209</v>
      </c>
      <c r="G41" s="513"/>
    </row>
    <row r="42" spans="1:31" ht="15.75" customHeight="1">
      <c r="A42" s="533"/>
      <c r="B42" s="533"/>
      <c r="C42" s="470"/>
      <c r="D42" s="470"/>
      <c r="E42" s="470"/>
      <c r="F42" s="513" t="s">
        <v>215</v>
      </c>
      <c r="G42" s="513"/>
    </row>
    <row r="43" spans="1:31" ht="15.75" customHeight="1">
      <c r="A43" s="533"/>
      <c r="B43" s="533"/>
      <c r="C43" s="470"/>
      <c r="D43" s="470"/>
      <c r="E43" s="470"/>
      <c r="F43" s="525" t="s">
        <v>946</v>
      </c>
      <c r="G43" s="526"/>
    </row>
    <row r="44" spans="1:31" ht="13.5" thickBot="1">
      <c r="A44" s="190"/>
      <c r="B44" s="150"/>
      <c r="C44" s="150"/>
      <c r="D44" s="151"/>
      <c r="E44" s="190"/>
      <c r="F44" s="190"/>
      <c r="G44" s="190"/>
    </row>
    <row r="45" spans="1:31" ht="13.5" thickBot="1">
      <c r="A45" s="527" t="s">
        <v>14</v>
      </c>
      <c r="B45" s="544" t="s">
        <v>15</v>
      </c>
      <c r="C45" s="545"/>
      <c r="D45" s="527" t="s">
        <v>16</v>
      </c>
      <c r="E45" s="544" t="s">
        <v>400</v>
      </c>
      <c r="F45" s="545"/>
      <c r="G45" s="535" t="s">
        <v>18</v>
      </c>
    </row>
    <row r="46" spans="1:31">
      <c r="A46" s="543"/>
      <c r="B46" s="132" t="s">
        <v>19</v>
      </c>
      <c r="C46" s="132" t="s">
        <v>21</v>
      </c>
      <c r="D46" s="543"/>
      <c r="E46" s="527" t="s">
        <v>23</v>
      </c>
      <c r="F46" s="527" t="s">
        <v>24</v>
      </c>
      <c r="G46" s="536"/>
    </row>
    <row r="47" spans="1:31" ht="51.75" thickBot="1">
      <c r="A47" s="528"/>
      <c r="B47" s="134" t="s">
        <v>20</v>
      </c>
      <c r="C47" s="134" t="s">
        <v>22</v>
      </c>
      <c r="D47" s="528"/>
      <c r="E47" s="528"/>
      <c r="F47" s="528"/>
      <c r="G47" s="537"/>
    </row>
    <row r="48" spans="1:31" ht="51.75" thickBot="1">
      <c r="A48" s="535" t="s">
        <v>582</v>
      </c>
      <c r="B48" s="538" t="s">
        <v>373</v>
      </c>
      <c r="C48" s="538"/>
      <c r="D48" s="134" t="s">
        <v>25</v>
      </c>
      <c r="E48" s="123">
        <v>15</v>
      </c>
      <c r="F48" s="123">
        <v>0</v>
      </c>
      <c r="G48" s="123" t="s">
        <v>463</v>
      </c>
    </row>
    <row r="49" spans="1:7">
      <c r="A49" s="536"/>
      <c r="B49" s="539"/>
      <c r="C49" s="539"/>
      <c r="D49" s="538" t="s">
        <v>26</v>
      </c>
      <c r="E49" s="496">
        <v>5</v>
      </c>
      <c r="F49" s="496">
        <v>0</v>
      </c>
      <c r="G49" s="496" t="s">
        <v>459</v>
      </c>
    </row>
    <row r="50" spans="1:7" ht="13.5" thickBot="1">
      <c r="A50" s="536"/>
      <c r="B50" s="539"/>
      <c r="C50" s="539"/>
      <c r="D50" s="540"/>
      <c r="E50" s="497"/>
      <c r="F50" s="497"/>
      <c r="G50" s="497"/>
    </row>
    <row r="51" spans="1:7" ht="13.5" thickBot="1">
      <c r="A51" s="536"/>
      <c r="B51" s="539"/>
      <c r="C51" s="539"/>
      <c r="D51" s="134" t="s">
        <v>27</v>
      </c>
      <c r="E51" s="123">
        <v>0</v>
      </c>
      <c r="F51" s="123">
        <v>15</v>
      </c>
      <c r="G51" s="123"/>
    </row>
    <row r="52" spans="1:7" ht="51.75" thickBot="1">
      <c r="A52" s="536"/>
      <c r="B52" s="539"/>
      <c r="C52" s="539"/>
      <c r="D52" s="134" t="s">
        <v>28</v>
      </c>
      <c r="E52" s="123">
        <v>10</v>
      </c>
      <c r="F52" s="123">
        <v>0</v>
      </c>
      <c r="G52" s="123" t="s">
        <v>465</v>
      </c>
    </row>
    <row r="53" spans="1:7" ht="51.75" thickBot="1">
      <c r="A53" s="536"/>
      <c r="B53" s="539"/>
      <c r="C53" s="539"/>
      <c r="D53" s="134" t="s">
        <v>29</v>
      </c>
      <c r="E53" s="123">
        <v>15</v>
      </c>
      <c r="F53" s="123">
        <v>0</v>
      </c>
      <c r="G53" s="123" t="s">
        <v>262</v>
      </c>
    </row>
    <row r="54" spans="1:7" ht="64.5" thickBot="1">
      <c r="A54" s="536"/>
      <c r="B54" s="539"/>
      <c r="C54" s="539"/>
      <c r="D54" s="134" t="s">
        <v>30</v>
      </c>
      <c r="E54" s="123">
        <v>10</v>
      </c>
      <c r="F54" s="123">
        <v>0</v>
      </c>
      <c r="G54" s="123" t="s">
        <v>466</v>
      </c>
    </row>
    <row r="55" spans="1:7" ht="39" thickBot="1">
      <c r="A55" s="536"/>
      <c r="B55" s="539"/>
      <c r="C55" s="539"/>
      <c r="D55" s="134" t="s">
        <v>31</v>
      </c>
      <c r="E55" s="123">
        <v>30</v>
      </c>
      <c r="F55" s="123"/>
      <c r="G55" s="123" t="s">
        <v>455</v>
      </c>
    </row>
    <row r="56" spans="1:7" ht="13.5" thickBot="1">
      <c r="A56" s="537"/>
      <c r="B56" s="540"/>
      <c r="C56" s="540"/>
      <c r="D56" s="192" t="s">
        <v>32</v>
      </c>
      <c r="E56" s="148">
        <v>85</v>
      </c>
      <c r="F56" s="148">
        <v>15</v>
      </c>
      <c r="G56" s="148"/>
    </row>
    <row r="57" spans="1:7">
      <c r="A57" s="190"/>
      <c r="B57" s="150"/>
      <c r="C57" s="150"/>
      <c r="D57" s="151"/>
      <c r="E57" s="190"/>
      <c r="F57" s="190"/>
      <c r="G57" s="190"/>
    </row>
    <row r="58" spans="1:7" ht="13.5" thickBot="1">
      <c r="A58" s="130"/>
      <c r="B58" s="130"/>
      <c r="C58" s="130"/>
      <c r="D58" s="130"/>
      <c r="E58" s="130"/>
      <c r="F58" s="130"/>
      <c r="G58" s="130"/>
    </row>
    <row r="59" spans="1:7">
      <c r="A59" s="560" t="s">
        <v>177</v>
      </c>
      <c r="B59" s="561"/>
      <c r="C59" s="562"/>
      <c r="D59" s="566" t="s">
        <v>178</v>
      </c>
      <c r="E59" s="567"/>
      <c r="F59" s="567"/>
      <c r="G59" s="568"/>
    </row>
    <row r="60" spans="1:7">
      <c r="A60" s="563"/>
      <c r="B60" s="564"/>
      <c r="C60" s="565"/>
      <c r="D60" s="569" t="s">
        <v>179</v>
      </c>
      <c r="E60" s="570"/>
      <c r="F60" s="570"/>
      <c r="G60" s="571"/>
    </row>
    <row r="61" spans="1:7">
      <c r="A61" s="563"/>
      <c r="B61" s="564"/>
      <c r="C61" s="565"/>
      <c r="D61" s="569" t="s">
        <v>180</v>
      </c>
      <c r="E61" s="570"/>
      <c r="F61" s="570"/>
      <c r="G61" s="571"/>
    </row>
    <row r="62" spans="1:7">
      <c r="A62" s="588" t="s">
        <v>181</v>
      </c>
      <c r="B62" s="589"/>
      <c r="C62" s="590"/>
      <c r="D62" s="553">
        <v>0</v>
      </c>
      <c r="E62" s="554"/>
      <c r="F62" s="554"/>
      <c r="G62" s="555"/>
    </row>
    <row r="63" spans="1:7">
      <c r="A63" s="588" t="s">
        <v>182</v>
      </c>
      <c r="B63" s="589"/>
      <c r="C63" s="590"/>
      <c r="D63" s="553">
        <v>1</v>
      </c>
      <c r="E63" s="554"/>
      <c r="F63" s="554"/>
      <c r="G63" s="555"/>
    </row>
    <row r="64" spans="1:7" ht="13.5" thickBot="1">
      <c r="A64" s="591" t="s">
        <v>183</v>
      </c>
      <c r="B64" s="592"/>
      <c r="C64" s="593"/>
      <c r="D64" s="556">
        <v>2</v>
      </c>
      <c r="E64" s="557"/>
      <c r="F64" s="557"/>
      <c r="G64" s="558"/>
    </row>
    <row r="65" spans="1:7">
      <c r="A65" s="130"/>
      <c r="B65" s="130"/>
      <c r="C65" s="130"/>
      <c r="D65" s="130"/>
      <c r="E65" s="130"/>
      <c r="F65" s="130"/>
      <c r="G65" s="130"/>
    </row>
    <row r="66" spans="1:7">
      <c r="A66" s="559" t="s">
        <v>449</v>
      </c>
      <c r="B66" s="559"/>
      <c r="C66" s="559"/>
      <c r="D66" s="559"/>
      <c r="E66" s="559"/>
      <c r="F66" s="559"/>
      <c r="G66" s="559"/>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518"/>
      <c r="C1" s="518"/>
      <c r="D1" s="658" t="s">
        <v>976</v>
      </c>
      <c r="E1" s="658"/>
      <c r="F1" s="658"/>
      <c r="G1" s="518"/>
      <c r="H1" s="518"/>
      <c r="I1" s="518"/>
      <c r="J1" s="518"/>
      <c r="K1" s="518"/>
    </row>
    <row r="2" spans="2:11" ht="12.75" customHeight="1">
      <c r="B2" s="518"/>
      <c r="C2" s="518"/>
      <c r="D2" s="658"/>
      <c r="E2" s="658"/>
      <c r="F2" s="658"/>
      <c r="G2" s="518"/>
      <c r="H2" s="518"/>
      <c r="I2" s="518"/>
      <c r="J2" s="518"/>
      <c r="K2" s="518"/>
    </row>
    <row r="3" spans="2:11" ht="12.75" customHeight="1">
      <c r="B3" s="518"/>
      <c r="C3" s="518"/>
      <c r="D3" s="658"/>
      <c r="E3" s="658"/>
      <c r="F3" s="658"/>
      <c r="G3" s="518"/>
      <c r="H3" s="518"/>
      <c r="I3" s="518"/>
      <c r="J3" s="518"/>
      <c r="K3" s="518"/>
    </row>
    <row r="4" spans="2:11" ht="18">
      <c r="B4" s="518"/>
      <c r="C4" s="518"/>
      <c r="D4" s="357"/>
      <c r="E4" s="369" t="s">
        <v>974</v>
      </c>
      <c r="F4" s="369" t="s">
        <v>975</v>
      </c>
      <c r="G4" s="518"/>
      <c r="H4" s="518"/>
      <c r="I4" s="518"/>
      <c r="J4" s="518"/>
      <c r="K4" s="518"/>
    </row>
    <row r="5" spans="2:11" ht="36">
      <c r="B5" s="518"/>
      <c r="C5" s="518"/>
      <c r="D5" s="371" t="s">
        <v>968</v>
      </c>
      <c r="E5" s="368" t="s">
        <v>973</v>
      </c>
      <c r="F5" s="367">
        <v>0.2</v>
      </c>
      <c r="G5" s="518"/>
      <c r="H5" s="518"/>
      <c r="I5" s="518"/>
      <c r="J5" s="518"/>
      <c r="K5" s="518"/>
    </row>
    <row r="6" spans="2:11" ht="36">
      <c r="B6" s="518"/>
      <c r="C6" s="518"/>
      <c r="D6" s="372" t="s">
        <v>969</v>
      </c>
      <c r="E6" s="368" t="s">
        <v>977</v>
      </c>
      <c r="F6" s="367">
        <v>0.4</v>
      </c>
      <c r="G6" s="518"/>
      <c r="H6" s="518"/>
      <c r="I6" s="518"/>
      <c r="J6" s="518"/>
      <c r="K6" s="518"/>
    </row>
    <row r="7" spans="2:11" ht="36">
      <c r="B7" s="518"/>
      <c r="C7" s="518"/>
      <c r="D7" s="370" t="s">
        <v>970</v>
      </c>
      <c r="E7" s="368" t="s">
        <v>978</v>
      </c>
      <c r="F7" s="367">
        <v>0.6</v>
      </c>
      <c r="G7" s="518"/>
      <c r="H7" s="518"/>
      <c r="I7" s="518"/>
      <c r="J7" s="518"/>
      <c r="K7" s="518"/>
    </row>
    <row r="8" spans="2:11" ht="54">
      <c r="B8" s="518"/>
      <c r="C8" s="518"/>
      <c r="D8" s="373" t="s">
        <v>971</v>
      </c>
      <c r="E8" s="368" t="s">
        <v>979</v>
      </c>
      <c r="F8" s="367">
        <v>0.8</v>
      </c>
      <c r="G8" s="518"/>
      <c r="H8" s="518"/>
      <c r="I8" s="518"/>
      <c r="J8" s="518"/>
      <c r="K8" s="518"/>
    </row>
    <row r="9" spans="2:11" ht="36">
      <c r="B9" s="518"/>
      <c r="C9" s="518"/>
      <c r="D9" s="374" t="s">
        <v>972</v>
      </c>
      <c r="E9" s="368" t="s">
        <v>980</v>
      </c>
      <c r="F9" s="367">
        <v>1</v>
      </c>
      <c r="G9" s="518"/>
      <c r="H9" s="518"/>
      <c r="I9" s="518"/>
      <c r="J9" s="518"/>
      <c r="K9" s="518"/>
    </row>
    <row r="10" spans="2:11">
      <c r="B10" s="518"/>
      <c r="C10" s="518"/>
      <c r="D10" s="518"/>
      <c r="E10" s="518"/>
      <c r="F10" s="518"/>
      <c r="G10" s="518"/>
      <c r="H10" s="518"/>
      <c r="I10" s="518"/>
      <c r="J10" s="518"/>
      <c r="K10" s="518"/>
    </row>
    <row r="11" spans="2:11">
      <c r="B11" s="518"/>
      <c r="C11" s="518"/>
      <c r="D11" s="518"/>
      <c r="E11" s="518"/>
      <c r="F11" s="518"/>
      <c r="G11" s="518"/>
      <c r="H11" s="518"/>
      <c r="I11" s="518"/>
      <c r="J11" s="518"/>
      <c r="K11" s="518"/>
    </row>
    <row r="12" spans="2:11">
      <c r="B12" s="518"/>
      <c r="C12" s="518"/>
      <c r="D12" s="518"/>
      <c r="E12" s="518"/>
      <c r="F12" s="518"/>
      <c r="G12" s="518"/>
      <c r="H12" s="518"/>
      <c r="I12" s="518"/>
      <c r="J12" s="518"/>
      <c r="K12" s="518"/>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421" t="s">
        <v>114</v>
      </c>
      <c r="C2" s="422"/>
      <c r="D2" s="422"/>
      <c r="E2" s="423"/>
    </row>
    <row r="3" spans="2:10" ht="15.75" thickBot="1">
      <c r="B3" s="48" t="s">
        <v>49</v>
      </c>
      <c r="C3" s="49" t="s">
        <v>116</v>
      </c>
      <c r="D3" s="50" t="s">
        <v>66</v>
      </c>
      <c r="E3" s="50" t="s">
        <v>67</v>
      </c>
    </row>
    <row r="4" spans="2:10" ht="37.5" customHeight="1">
      <c r="B4" s="424">
        <v>5</v>
      </c>
      <c r="C4" s="433" t="s">
        <v>109</v>
      </c>
      <c r="D4" s="31" t="s">
        <v>68</v>
      </c>
      <c r="E4" s="31" t="s">
        <v>72</v>
      </c>
      <c r="J4" s="12"/>
    </row>
    <row r="5" spans="2:10" ht="33" customHeight="1">
      <c r="B5" s="425"/>
      <c r="C5" s="433"/>
      <c r="D5" s="31" t="s">
        <v>69</v>
      </c>
      <c r="E5" s="31" t="s">
        <v>73</v>
      </c>
    </row>
    <row r="6" spans="2:10" ht="32.25" customHeight="1">
      <c r="B6" s="425"/>
      <c r="C6" s="433"/>
      <c r="D6" s="31" t="s">
        <v>70</v>
      </c>
      <c r="E6" s="31" t="s">
        <v>74</v>
      </c>
    </row>
    <row r="7" spans="2:10" ht="32.25" customHeight="1">
      <c r="B7" s="425"/>
      <c r="C7" s="433"/>
      <c r="D7" s="427" t="s">
        <v>71</v>
      </c>
      <c r="E7" s="31" t="s">
        <v>75</v>
      </c>
    </row>
    <row r="8" spans="2:10" ht="30.75" customHeight="1" thickBot="1">
      <c r="B8" s="426"/>
      <c r="C8" s="434"/>
      <c r="D8" s="428"/>
      <c r="E8" s="36" t="s">
        <v>76</v>
      </c>
    </row>
    <row r="9" spans="2:10" ht="26.25" customHeight="1">
      <c r="B9" s="424">
        <v>4</v>
      </c>
      <c r="C9" s="435" t="s">
        <v>110</v>
      </c>
      <c r="D9" s="37" t="s">
        <v>77</v>
      </c>
      <c r="E9" s="38" t="s">
        <v>81</v>
      </c>
      <c r="F9" s="30"/>
      <c r="G9" s="30"/>
      <c r="H9" s="30"/>
      <c r="I9" s="30"/>
    </row>
    <row r="10" spans="2:10" ht="33" customHeight="1">
      <c r="B10" s="425"/>
      <c r="C10" s="425"/>
      <c r="D10" s="33" t="s">
        <v>78</v>
      </c>
      <c r="E10" s="31" t="s">
        <v>82</v>
      </c>
    </row>
    <row r="11" spans="2:10" ht="43.5">
      <c r="B11" s="425"/>
      <c r="C11" s="425"/>
      <c r="D11" s="33" t="s">
        <v>79</v>
      </c>
      <c r="E11" s="31" t="s">
        <v>83</v>
      </c>
    </row>
    <row r="12" spans="2:10" ht="33" customHeight="1">
      <c r="B12" s="425"/>
      <c r="C12" s="425"/>
      <c r="D12" s="427" t="s">
        <v>80</v>
      </c>
      <c r="E12" s="31" t="s">
        <v>84</v>
      </c>
    </row>
    <row r="13" spans="2:10" ht="30" thickBot="1">
      <c r="B13" s="426"/>
      <c r="C13" s="426"/>
      <c r="D13" s="428"/>
      <c r="E13" s="36" t="s">
        <v>85</v>
      </c>
    </row>
    <row r="14" spans="2:10" ht="29.25">
      <c r="B14" s="424">
        <v>3</v>
      </c>
      <c r="C14" s="435" t="s">
        <v>111</v>
      </c>
      <c r="D14" s="37" t="s">
        <v>86</v>
      </c>
      <c r="E14" s="38" t="s">
        <v>89</v>
      </c>
    </row>
    <row r="15" spans="2:10" ht="43.5">
      <c r="B15" s="425"/>
      <c r="C15" s="425"/>
      <c r="D15" s="33" t="s">
        <v>87</v>
      </c>
      <c r="E15" s="31" t="s">
        <v>90</v>
      </c>
    </row>
    <row r="16" spans="2:10" ht="29.25">
      <c r="B16" s="425"/>
      <c r="C16" s="425"/>
      <c r="D16" s="427" t="s">
        <v>88</v>
      </c>
      <c r="E16" s="31" t="s">
        <v>91</v>
      </c>
    </row>
    <row r="17" spans="2:5" ht="15">
      <c r="B17" s="425"/>
      <c r="C17" s="425"/>
      <c r="D17" s="427"/>
      <c r="E17" s="31" t="s">
        <v>92</v>
      </c>
    </row>
    <row r="18" spans="2:5" ht="29.25">
      <c r="B18" s="425"/>
      <c r="C18" s="425"/>
      <c r="D18" s="431" t="s">
        <v>117</v>
      </c>
      <c r="E18" s="32" t="s">
        <v>93</v>
      </c>
    </row>
    <row r="19" spans="2:5" ht="15.75" thickBot="1">
      <c r="B19" s="426"/>
      <c r="C19" s="426"/>
      <c r="D19" s="432"/>
      <c r="E19" s="32" t="s">
        <v>94</v>
      </c>
    </row>
    <row r="20" spans="2:5" ht="29.25">
      <c r="B20" s="424">
        <v>2</v>
      </c>
      <c r="C20" s="435" t="s">
        <v>112</v>
      </c>
      <c r="D20" s="42" t="s">
        <v>95</v>
      </c>
      <c r="E20" s="39" t="s">
        <v>184</v>
      </c>
    </row>
    <row r="21" spans="2:5" ht="29.25">
      <c r="B21" s="425"/>
      <c r="C21" s="425"/>
      <c r="D21" s="43" t="s">
        <v>96</v>
      </c>
      <c r="E21" s="34" t="s">
        <v>99</v>
      </c>
    </row>
    <row r="22" spans="2:5" ht="48.75" customHeight="1">
      <c r="B22" s="425"/>
      <c r="C22" s="425"/>
      <c r="D22" s="43" t="s">
        <v>97</v>
      </c>
      <c r="E22" s="34" t="s">
        <v>100</v>
      </c>
    </row>
    <row r="23" spans="2:5" ht="44.25" thickBot="1">
      <c r="B23" s="426"/>
      <c r="C23" s="426"/>
      <c r="D23" s="44" t="s">
        <v>98</v>
      </c>
      <c r="E23" s="35" t="s">
        <v>101</v>
      </c>
    </row>
    <row r="24" spans="2:5" ht="15">
      <c r="B24" s="424">
        <v>1</v>
      </c>
      <c r="C24" s="435" t="s">
        <v>113</v>
      </c>
      <c r="D24" s="39" t="s">
        <v>102</v>
      </c>
      <c r="E24" s="40" t="s">
        <v>106</v>
      </c>
    </row>
    <row r="25" spans="2:5" ht="29.25">
      <c r="B25" s="425"/>
      <c r="C25" s="425"/>
      <c r="D25" s="34" t="s">
        <v>103</v>
      </c>
      <c r="E25" s="32" t="s">
        <v>107</v>
      </c>
    </row>
    <row r="26" spans="2:5" ht="29.25">
      <c r="B26" s="425"/>
      <c r="C26" s="425"/>
      <c r="D26" s="34" t="s">
        <v>104</v>
      </c>
      <c r="E26" s="429" t="s">
        <v>108</v>
      </c>
    </row>
    <row r="27" spans="2:5" ht="15.75" thickBot="1">
      <c r="B27" s="426"/>
      <c r="C27" s="426"/>
      <c r="D27" s="35" t="s">
        <v>105</v>
      </c>
      <c r="E27" s="430"/>
    </row>
    <row r="28" spans="2:5" ht="13.5" thickBot="1"/>
    <row r="29" spans="2:5" ht="13.5" thickBot="1">
      <c r="B29" s="421" t="s">
        <v>115</v>
      </c>
      <c r="C29" s="422"/>
      <c r="D29" s="422"/>
      <c r="E29" s="423"/>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437" t="s">
        <v>118</v>
      </c>
      <c r="E37" s="437"/>
      <c r="F37" s="437"/>
      <c r="G37" s="437"/>
      <c r="H37" s="45"/>
      <c r="I37" s="20"/>
      <c r="J37" s="20"/>
      <c r="K37" s="20"/>
    </row>
    <row r="38" spans="2:11" ht="24" customHeight="1">
      <c r="B38" s="29"/>
      <c r="C38" s="366"/>
      <c r="D38" s="52"/>
      <c r="E38" s="52"/>
      <c r="F38" s="52"/>
      <c r="G38" s="52"/>
      <c r="H38" s="52"/>
      <c r="I38" s="53"/>
      <c r="J38" s="20"/>
      <c r="K38" s="20"/>
    </row>
    <row r="39" spans="2:11">
      <c r="B39" s="29"/>
      <c r="C39" s="29"/>
      <c r="D39" s="29"/>
      <c r="E39" s="29"/>
      <c r="F39" s="29"/>
      <c r="G39" s="29"/>
      <c r="H39" s="29"/>
      <c r="I39" s="29"/>
    </row>
    <row r="40" spans="2:11" ht="15.75" customHeight="1">
      <c r="B40" s="29"/>
      <c r="C40" s="436"/>
      <c r="D40" s="438"/>
      <c r="E40" s="438"/>
      <c r="F40" s="438"/>
      <c r="G40" s="438"/>
      <c r="H40" s="29"/>
      <c r="I40" s="29"/>
    </row>
    <row r="41" spans="2:11" ht="24" customHeight="1">
      <c r="B41" s="29"/>
      <c r="C41" s="436"/>
      <c r="D41" s="439"/>
      <c r="E41" s="439"/>
      <c r="F41" s="439"/>
      <c r="G41" s="439"/>
      <c r="H41" s="52"/>
      <c r="I41" s="29"/>
    </row>
    <row r="42" spans="2:11" ht="35.25" customHeight="1">
      <c r="B42" s="29"/>
      <c r="C42" s="436"/>
      <c r="D42" s="439"/>
      <c r="E42" s="439"/>
      <c r="F42" s="439"/>
      <c r="G42" s="439"/>
      <c r="H42" s="53"/>
      <c r="I42" s="53"/>
      <c r="J42" s="20"/>
      <c r="K42" s="20"/>
    </row>
    <row r="43" spans="2:11">
      <c r="B43" s="29"/>
      <c r="C43" s="53"/>
      <c r="D43" s="436"/>
      <c r="E43" s="436"/>
      <c r="F43" s="436"/>
      <c r="G43" s="436"/>
      <c r="H43" s="436"/>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47"/>
      <c r="B1" s="450" t="s">
        <v>47</v>
      </c>
      <c r="C1" s="450"/>
      <c r="D1" s="450"/>
      <c r="E1" s="453" t="s">
        <v>207</v>
      </c>
      <c r="F1" s="454"/>
    </row>
    <row r="2" spans="1:14" ht="22.5" customHeight="1">
      <c r="A2" s="448"/>
      <c r="B2" s="451"/>
      <c r="C2" s="451"/>
      <c r="D2" s="451"/>
      <c r="E2" s="455" t="s">
        <v>947</v>
      </c>
      <c r="F2" s="456"/>
    </row>
    <row r="3" spans="1:14" ht="24" customHeight="1" thickBot="1">
      <c r="A3" s="449"/>
      <c r="B3" s="452"/>
      <c r="C3" s="452"/>
      <c r="D3" s="452"/>
      <c r="E3" s="457" t="s">
        <v>948</v>
      </c>
      <c r="F3" s="458"/>
    </row>
    <row r="5" spans="1:14" ht="15">
      <c r="A5" s="272" t="s">
        <v>34</v>
      </c>
      <c r="B5" s="272" t="s">
        <v>35</v>
      </c>
      <c r="C5" s="445" t="s">
        <v>48</v>
      </c>
      <c r="D5" s="445"/>
      <c r="E5" s="445"/>
      <c r="F5" s="445"/>
      <c r="G5" s="445" t="s">
        <v>606</v>
      </c>
      <c r="H5" s="445"/>
      <c r="I5" s="445"/>
      <c r="J5" s="445"/>
      <c r="K5" s="445" t="s">
        <v>607</v>
      </c>
      <c r="L5" s="445"/>
      <c r="M5" s="445"/>
      <c r="N5" s="445"/>
    </row>
    <row r="6" spans="1:14">
      <c r="A6" s="444" t="s">
        <v>36</v>
      </c>
      <c r="B6" s="8" t="s">
        <v>199</v>
      </c>
      <c r="C6" s="440"/>
      <c r="D6" s="440"/>
      <c r="E6" s="440"/>
      <c r="F6" s="440"/>
      <c r="G6" s="440"/>
      <c r="H6" s="440"/>
      <c r="I6" s="440"/>
      <c r="J6" s="440"/>
      <c r="K6" s="440"/>
      <c r="L6" s="440"/>
      <c r="M6" s="440"/>
      <c r="N6" s="440"/>
    </row>
    <row r="7" spans="1:14">
      <c r="A7" s="444"/>
      <c r="B7" s="446" t="s">
        <v>37</v>
      </c>
      <c r="C7" s="440"/>
      <c r="D7" s="440"/>
      <c r="E7" s="440"/>
      <c r="F7" s="440"/>
      <c r="G7" s="440"/>
      <c r="H7" s="440"/>
      <c r="I7" s="440"/>
      <c r="J7" s="440"/>
      <c r="K7" s="440"/>
      <c r="L7" s="440"/>
      <c r="M7" s="440"/>
      <c r="N7" s="440"/>
    </row>
    <row r="8" spans="1:14" ht="12.75" customHeight="1">
      <c r="A8" s="444"/>
      <c r="B8" s="446"/>
      <c r="C8" s="440"/>
      <c r="D8" s="440"/>
      <c r="E8" s="440"/>
      <c r="F8" s="440"/>
      <c r="G8" s="440"/>
      <c r="H8" s="440"/>
      <c r="I8" s="440"/>
      <c r="J8" s="440"/>
      <c r="K8" s="440"/>
      <c r="L8" s="440"/>
      <c r="M8" s="440"/>
      <c r="N8" s="440"/>
    </row>
    <row r="9" spans="1:14">
      <c r="A9" s="444"/>
      <c r="B9" s="446" t="s">
        <v>38</v>
      </c>
      <c r="C9" s="440"/>
      <c r="D9" s="440"/>
      <c r="E9" s="440"/>
      <c r="F9" s="440"/>
      <c r="G9" s="440"/>
      <c r="H9" s="440"/>
      <c r="I9" s="440"/>
      <c r="J9" s="440"/>
      <c r="K9" s="440"/>
      <c r="L9" s="440"/>
      <c r="M9" s="440"/>
      <c r="N9" s="440"/>
    </row>
    <row r="10" spans="1:14">
      <c r="A10" s="444"/>
      <c r="B10" s="446"/>
      <c r="C10" s="440"/>
      <c r="D10" s="440"/>
      <c r="E10" s="440"/>
      <c r="F10" s="440"/>
      <c r="G10" s="440"/>
      <c r="H10" s="440"/>
      <c r="I10" s="440"/>
      <c r="J10" s="440"/>
      <c r="K10" s="440"/>
      <c r="L10" s="440"/>
      <c r="M10" s="440"/>
      <c r="N10" s="440"/>
    </row>
    <row r="11" spans="1:14">
      <c r="A11" s="444"/>
      <c r="B11" s="446"/>
      <c r="C11" s="440"/>
      <c r="D11" s="440"/>
      <c r="E11" s="440"/>
      <c r="F11" s="440"/>
      <c r="G11" s="440"/>
      <c r="H11" s="440"/>
      <c r="I11" s="440"/>
      <c r="J11" s="440"/>
      <c r="K11" s="440"/>
      <c r="L11" s="440"/>
      <c r="M11" s="440"/>
      <c r="N11" s="440"/>
    </row>
    <row r="12" spans="1:14">
      <c r="A12" s="444"/>
      <c r="B12" s="8" t="s">
        <v>39</v>
      </c>
      <c r="C12" s="440"/>
      <c r="D12" s="440"/>
      <c r="E12" s="440"/>
      <c r="F12" s="440"/>
      <c r="G12" s="440"/>
      <c r="H12" s="440"/>
      <c r="I12" s="440"/>
      <c r="J12" s="440"/>
      <c r="K12" s="440"/>
      <c r="L12" s="440"/>
      <c r="M12" s="440"/>
      <c r="N12" s="440"/>
    </row>
    <row r="13" spans="1:14">
      <c r="A13" s="444"/>
      <c r="B13" s="8" t="s">
        <v>40</v>
      </c>
      <c r="C13" s="440"/>
      <c r="D13" s="440"/>
      <c r="E13" s="440"/>
      <c r="F13" s="440"/>
      <c r="G13" s="440"/>
      <c r="H13" s="440"/>
      <c r="I13" s="440"/>
      <c r="J13" s="440"/>
      <c r="K13" s="440"/>
      <c r="L13" s="440"/>
      <c r="M13" s="440"/>
      <c r="N13" s="440"/>
    </row>
    <row r="14" spans="1:14" ht="25.5">
      <c r="A14" s="444"/>
      <c r="B14" s="74" t="s">
        <v>608</v>
      </c>
      <c r="C14" s="440"/>
      <c r="D14" s="440"/>
      <c r="E14" s="440"/>
      <c r="F14" s="440"/>
      <c r="G14" s="440"/>
      <c r="H14" s="440"/>
      <c r="I14" s="440"/>
      <c r="J14" s="440"/>
      <c r="K14" s="440"/>
      <c r="L14" s="440"/>
      <c r="M14" s="440"/>
      <c r="N14" s="440"/>
    </row>
    <row r="15" spans="1:14" ht="54" customHeight="1">
      <c r="A15" s="444"/>
      <c r="B15" s="74" t="s">
        <v>609</v>
      </c>
      <c r="C15" s="440"/>
      <c r="D15" s="440"/>
      <c r="E15" s="440"/>
      <c r="F15" s="440"/>
      <c r="G15" s="440"/>
      <c r="H15" s="440"/>
      <c r="I15" s="440"/>
      <c r="J15" s="440"/>
      <c r="K15" s="440"/>
      <c r="L15" s="440"/>
      <c r="M15" s="440"/>
      <c r="N15" s="440"/>
    </row>
    <row r="16" spans="1:14" ht="63.95" customHeight="1">
      <c r="A16" s="444" t="s">
        <v>42</v>
      </c>
      <c r="B16" s="74" t="s">
        <v>610</v>
      </c>
      <c r="C16" s="440"/>
      <c r="D16" s="440"/>
      <c r="E16" s="440"/>
      <c r="F16" s="440"/>
      <c r="G16" s="440"/>
      <c r="H16" s="440"/>
      <c r="I16" s="440"/>
      <c r="J16" s="440"/>
      <c r="K16" s="440"/>
      <c r="L16" s="440"/>
      <c r="M16" s="440"/>
      <c r="N16" s="440"/>
    </row>
    <row r="17" spans="1:14" ht="57" customHeight="1">
      <c r="A17" s="444"/>
      <c r="B17" s="74" t="s">
        <v>611</v>
      </c>
      <c r="C17" s="440"/>
      <c r="D17" s="440"/>
      <c r="E17" s="440"/>
      <c r="F17" s="440"/>
      <c r="G17" s="440"/>
      <c r="H17" s="440"/>
      <c r="I17" s="440"/>
      <c r="J17" s="440"/>
      <c r="K17" s="440"/>
      <c r="L17" s="440"/>
      <c r="M17" s="440"/>
      <c r="N17" s="440"/>
    </row>
    <row r="18" spans="1:14" ht="25.5">
      <c r="A18" s="444"/>
      <c r="B18" s="74" t="s">
        <v>43</v>
      </c>
      <c r="C18" s="440"/>
      <c r="D18" s="440"/>
      <c r="E18" s="440"/>
      <c r="F18" s="440"/>
      <c r="G18" s="440"/>
      <c r="H18" s="440"/>
      <c r="I18" s="440"/>
      <c r="J18" s="440"/>
      <c r="K18" s="440"/>
      <c r="L18" s="440"/>
      <c r="M18" s="440"/>
      <c r="N18" s="440"/>
    </row>
    <row r="19" spans="1:14">
      <c r="A19" s="444"/>
      <c r="B19" s="74" t="s">
        <v>612</v>
      </c>
      <c r="C19" s="440"/>
      <c r="D19" s="440"/>
      <c r="E19" s="440"/>
      <c r="F19" s="440"/>
      <c r="G19" s="440"/>
      <c r="H19" s="440"/>
      <c r="I19" s="440"/>
      <c r="J19" s="440"/>
      <c r="K19" s="440"/>
      <c r="L19" s="440"/>
      <c r="M19" s="440"/>
      <c r="N19" s="440"/>
    </row>
    <row r="20" spans="1:14" ht="25.5">
      <c r="A20" s="444"/>
      <c r="B20" s="74" t="s">
        <v>613</v>
      </c>
      <c r="C20" s="440"/>
      <c r="D20" s="440"/>
      <c r="E20" s="440"/>
      <c r="F20" s="440"/>
      <c r="G20" s="440"/>
      <c r="H20" s="440"/>
      <c r="I20" s="440"/>
      <c r="J20" s="440"/>
      <c r="K20" s="440"/>
      <c r="L20" s="440"/>
      <c r="M20" s="440"/>
      <c r="N20" s="440"/>
    </row>
    <row r="21" spans="1:14">
      <c r="A21" s="444"/>
      <c r="B21" s="74" t="s">
        <v>614</v>
      </c>
      <c r="C21" s="440"/>
      <c r="D21" s="440"/>
      <c r="E21" s="440"/>
      <c r="F21" s="440"/>
      <c r="G21" s="440"/>
      <c r="H21" s="440"/>
      <c r="I21" s="440"/>
      <c r="J21" s="440"/>
      <c r="K21" s="440"/>
      <c r="L21" s="440"/>
      <c r="M21" s="440"/>
      <c r="N21" s="440"/>
    </row>
    <row r="22" spans="1:14">
      <c r="A22" s="444"/>
      <c r="B22" s="74" t="s">
        <v>44</v>
      </c>
      <c r="C22" s="440"/>
      <c r="D22" s="440"/>
      <c r="E22" s="440"/>
      <c r="F22" s="440"/>
      <c r="G22" s="440"/>
      <c r="H22" s="440"/>
      <c r="I22" s="440"/>
      <c r="J22" s="440"/>
      <c r="K22" s="440"/>
      <c r="L22" s="440"/>
      <c r="M22" s="440"/>
      <c r="N22" s="440"/>
    </row>
    <row r="23" spans="1:14">
      <c r="A23" s="444"/>
      <c r="B23" s="8" t="s">
        <v>45</v>
      </c>
      <c r="C23" s="441"/>
      <c r="D23" s="442"/>
      <c r="E23" s="442"/>
      <c r="F23" s="443"/>
      <c r="G23" s="440"/>
      <c r="H23" s="440"/>
      <c r="I23" s="440"/>
      <c r="J23" s="440"/>
      <c r="K23" s="440"/>
      <c r="L23" s="440"/>
      <c r="M23" s="440"/>
      <c r="N23" s="440"/>
    </row>
    <row r="24" spans="1:14">
      <c r="A24" s="444"/>
      <c r="B24" s="74" t="s">
        <v>46</v>
      </c>
      <c r="C24" s="440"/>
      <c r="D24" s="440"/>
      <c r="E24" s="440"/>
      <c r="F24" s="440"/>
      <c r="G24" s="440"/>
      <c r="H24" s="440"/>
      <c r="I24" s="440"/>
      <c r="J24" s="440"/>
      <c r="K24" s="440"/>
      <c r="L24" s="440"/>
      <c r="M24" s="440"/>
      <c r="N24" s="440"/>
    </row>
    <row r="25" spans="1:14">
      <c r="A25" s="444"/>
      <c r="B25" s="74" t="s">
        <v>615</v>
      </c>
      <c r="C25" s="440"/>
      <c r="D25" s="440"/>
      <c r="E25" s="440"/>
      <c r="F25" s="440"/>
      <c r="G25" s="440"/>
      <c r="H25" s="440"/>
      <c r="I25" s="440"/>
      <c r="J25" s="440"/>
      <c r="K25" s="440"/>
      <c r="L25" s="440"/>
      <c r="M25" s="440"/>
      <c r="N25" s="440"/>
    </row>
    <row r="26" spans="1:14">
      <c r="A26" s="444"/>
      <c r="B26" s="74" t="s">
        <v>41</v>
      </c>
      <c r="C26" s="440"/>
      <c r="D26" s="440"/>
      <c r="E26" s="440"/>
      <c r="F26" s="440"/>
      <c r="G26" s="440"/>
      <c r="H26" s="440"/>
      <c r="I26" s="440"/>
      <c r="J26" s="440"/>
      <c r="K26" s="440"/>
      <c r="L26" s="440"/>
      <c r="M26" s="440"/>
      <c r="N26" s="440"/>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X527"/>
  <sheetViews>
    <sheetView showGridLines="0" tabSelected="1" zoomScale="85" zoomScaleNormal="85" zoomScalePageLayoutView="125" workbookViewId="0">
      <pane ySplit="10" topLeftCell="A121" activePane="bottomLeft" state="frozen"/>
      <selection activeCell="A2" sqref="A2"/>
      <selection pane="bottomLeft" activeCell="A121" sqref="A121"/>
    </sheetView>
  </sheetViews>
  <sheetFormatPr baseColWidth="10" defaultColWidth="9.140625" defaultRowHeight="12.75" outlineLevelRow="2"/>
  <cols>
    <col min="1" max="1" width="4.140625" style="2" customWidth="1"/>
    <col min="2" max="2" width="26.5703125" style="2" customWidth="1"/>
    <col min="3" max="3" width="23.5703125" style="2" customWidth="1"/>
    <col min="4" max="4" width="12.85546875" style="2" customWidth="1"/>
    <col min="5" max="5" width="23.140625" style="2" customWidth="1"/>
    <col min="6" max="6" width="30.7109375" style="2" customWidth="1"/>
    <col min="7" max="7" width="20.28515625" style="2" customWidth="1"/>
    <col min="8" max="8" width="22.7109375" style="2" customWidth="1"/>
    <col min="9" max="9" width="13.140625" style="2" customWidth="1"/>
    <col min="10" max="10" width="14.7109375" style="2" customWidth="1"/>
    <col min="11" max="11" width="13.140625" style="2" customWidth="1"/>
    <col min="12" max="12" width="12" style="2" customWidth="1"/>
    <col min="13" max="13" width="11.85546875" style="2" customWidth="1"/>
    <col min="14" max="14" width="29" style="2" customWidth="1"/>
    <col min="15" max="15" width="16.42578125" style="2" bestFit="1" customWidth="1"/>
    <col min="16" max="16" width="11.42578125" style="2" customWidth="1"/>
    <col min="17" max="17" width="12.85546875" style="2" customWidth="1"/>
    <col min="18" max="18" width="17.140625" style="2" customWidth="1"/>
    <col min="19" max="19" width="16.42578125" style="2" customWidth="1"/>
    <col min="20" max="20" width="17.42578125" style="2" customWidth="1"/>
    <col min="21" max="21" width="12.42578125" style="2" customWidth="1"/>
    <col min="22" max="22" width="15.140625" style="2" bestFit="1" customWidth="1"/>
    <col min="23" max="23" width="32.5703125" style="2" customWidth="1"/>
    <col min="24" max="16384" width="9.140625" style="2"/>
  </cols>
  <sheetData>
    <row r="1" spans="1:75" ht="14.25" customHeight="1">
      <c r="B1" s="78" t="s">
        <v>200</v>
      </c>
      <c r="C1" s="78"/>
      <c r="D1" s="78" t="s">
        <v>206</v>
      </c>
      <c r="E1" s="78" t="s">
        <v>202</v>
      </c>
      <c r="F1" s="78"/>
      <c r="G1" s="78" t="s">
        <v>201</v>
      </c>
      <c r="H1" s="78" t="s">
        <v>203</v>
      </c>
      <c r="I1" s="78" t="s">
        <v>204</v>
      </c>
      <c r="J1" s="78" t="s">
        <v>205</v>
      </c>
    </row>
    <row r="2" spans="1:75" ht="15">
      <c r="A2" s="474"/>
      <c r="B2" s="474"/>
      <c r="C2" s="474"/>
      <c r="D2" s="474"/>
      <c r="E2" s="474"/>
      <c r="F2" s="474"/>
      <c r="G2" s="474"/>
      <c r="H2" s="474"/>
      <c r="I2" s="474"/>
      <c r="J2" s="478" t="s">
        <v>942</v>
      </c>
      <c r="K2" s="478"/>
      <c r="L2" s="478"/>
      <c r="M2" s="478"/>
      <c r="N2" s="478"/>
      <c r="O2" s="478"/>
      <c r="P2" s="478"/>
      <c r="Q2" s="478"/>
      <c r="R2" s="478"/>
      <c r="S2" s="478"/>
      <c r="T2" s="267"/>
      <c r="U2" s="267"/>
      <c r="V2" s="476" t="s">
        <v>208</v>
      </c>
      <c r="W2" s="476"/>
      <c r="X2" s="475"/>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5"/>
      <c r="BW2" s="475"/>
    </row>
    <row r="3" spans="1:75" ht="15">
      <c r="A3" s="474"/>
      <c r="B3" s="474"/>
      <c r="C3" s="474"/>
      <c r="D3" s="474"/>
      <c r="E3" s="474"/>
      <c r="F3" s="474"/>
      <c r="G3" s="474"/>
      <c r="H3" s="474"/>
      <c r="I3" s="474"/>
      <c r="J3" s="478"/>
      <c r="K3" s="478"/>
      <c r="L3" s="478"/>
      <c r="M3" s="478"/>
      <c r="N3" s="478"/>
      <c r="O3" s="478"/>
      <c r="P3" s="478"/>
      <c r="Q3" s="478"/>
      <c r="R3" s="478"/>
      <c r="S3" s="478"/>
      <c r="T3" s="267"/>
      <c r="U3" s="267"/>
      <c r="V3" s="476"/>
      <c r="W3" s="476"/>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row>
    <row r="4" spans="1:75" ht="3.75" customHeight="1">
      <c r="A4" s="474"/>
      <c r="B4" s="474"/>
      <c r="C4" s="474"/>
      <c r="D4" s="474"/>
      <c r="E4" s="474"/>
      <c r="F4" s="474"/>
      <c r="G4" s="474"/>
      <c r="H4" s="474"/>
      <c r="I4" s="474"/>
      <c r="J4" s="478"/>
      <c r="K4" s="478"/>
      <c r="L4" s="478"/>
      <c r="M4" s="478"/>
      <c r="N4" s="478"/>
      <c r="O4" s="478"/>
      <c r="P4" s="478"/>
      <c r="Q4" s="478"/>
      <c r="R4" s="478"/>
      <c r="S4" s="478"/>
      <c r="T4" s="267"/>
      <c r="U4" s="267"/>
      <c r="V4" s="476" t="s">
        <v>945</v>
      </c>
      <c r="W4" s="476"/>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475"/>
      <c r="BW4" s="475"/>
    </row>
    <row r="5" spans="1:75" ht="14.25" hidden="1" customHeight="1">
      <c r="A5" s="474"/>
      <c r="B5" s="474"/>
      <c r="C5" s="474"/>
      <c r="D5" s="474"/>
      <c r="E5" s="474"/>
      <c r="F5" s="474"/>
      <c r="G5" s="474"/>
      <c r="H5" s="474"/>
      <c r="I5" s="474"/>
      <c r="J5" s="478"/>
      <c r="K5" s="478"/>
      <c r="L5" s="478"/>
      <c r="M5" s="478"/>
      <c r="N5" s="478"/>
      <c r="O5" s="478"/>
      <c r="P5" s="478"/>
      <c r="Q5" s="478"/>
      <c r="R5" s="478"/>
      <c r="S5" s="478"/>
      <c r="T5" s="267"/>
      <c r="U5" s="267"/>
      <c r="V5" s="476"/>
      <c r="W5" s="476"/>
      <c r="X5" s="475"/>
      <c r="Y5" s="475"/>
      <c r="Z5" s="475"/>
      <c r="AA5" s="475"/>
      <c r="AB5" s="475"/>
      <c r="AC5" s="475"/>
      <c r="AD5" s="475"/>
      <c r="AE5" s="475"/>
      <c r="AF5" s="475"/>
      <c r="AG5" s="475"/>
      <c r="AH5" s="475"/>
      <c r="AI5" s="475"/>
      <c r="AJ5" s="475"/>
      <c r="AK5" s="475"/>
      <c r="AL5" s="475"/>
      <c r="AM5" s="475"/>
      <c r="AN5" s="475"/>
      <c r="AO5" s="475"/>
      <c r="AP5" s="475"/>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475"/>
      <c r="BW5" s="475"/>
    </row>
    <row r="6" spans="1:75" ht="15" hidden="1">
      <c r="A6" s="474"/>
      <c r="B6" s="474"/>
      <c r="C6" s="474"/>
      <c r="D6" s="474"/>
      <c r="E6" s="474"/>
      <c r="F6" s="474"/>
      <c r="G6" s="474"/>
      <c r="H6" s="474"/>
      <c r="I6" s="474"/>
      <c r="J6" s="478"/>
      <c r="K6" s="478"/>
      <c r="L6" s="478"/>
      <c r="M6" s="478"/>
      <c r="N6" s="478"/>
      <c r="O6" s="478"/>
      <c r="P6" s="478"/>
      <c r="Q6" s="478"/>
      <c r="R6" s="478"/>
      <c r="S6" s="478"/>
      <c r="T6" s="267"/>
      <c r="U6" s="267"/>
      <c r="V6" s="477" t="s">
        <v>946</v>
      </c>
      <c r="W6" s="477"/>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5"/>
      <c r="AY6" s="475"/>
      <c r="AZ6" s="475"/>
      <c r="BA6" s="475"/>
      <c r="BB6" s="475"/>
      <c r="BC6" s="475"/>
      <c r="BD6" s="475"/>
      <c r="BE6" s="475"/>
      <c r="BF6" s="475"/>
      <c r="BG6" s="475"/>
      <c r="BH6" s="475"/>
      <c r="BI6" s="475"/>
      <c r="BJ6" s="475"/>
      <c r="BK6" s="475"/>
      <c r="BL6" s="475"/>
      <c r="BM6" s="475"/>
      <c r="BN6" s="475"/>
      <c r="BO6" s="475"/>
      <c r="BP6" s="475"/>
      <c r="BQ6" s="475"/>
      <c r="BR6" s="475"/>
      <c r="BS6" s="475"/>
      <c r="BT6" s="475"/>
      <c r="BU6" s="475"/>
      <c r="BV6" s="475"/>
      <c r="BW6" s="475"/>
    </row>
    <row r="7" spans="1:75" ht="23.25" customHeight="1">
      <c r="A7" s="474"/>
      <c r="B7" s="474"/>
      <c r="C7" s="474"/>
      <c r="D7" s="474"/>
      <c r="E7" s="474"/>
      <c r="F7" s="474"/>
      <c r="G7" s="474"/>
      <c r="H7" s="474"/>
      <c r="I7" s="474"/>
      <c r="J7" s="478"/>
      <c r="K7" s="478"/>
      <c r="L7" s="478"/>
      <c r="M7" s="478"/>
      <c r="N7" s="478"/>
      <c r="O7" s="478"/>
      <c r="P7" s="478"/>
      <c r="Q7" s="478"/>
      <c r="R7" s="478"/>
      <c r="S7" s="478"/>
      <c r="T7" s="267"/>
      <c r="U7" s="267"/>
      <c r="V7" s="477"/>
      <c r="W7" s="477"/>
      <c r="X7" s="475"/>
      <c r="Y7" s="475"/>
      <c r="Z7" s="475"/>
      <c r="AA7" s="475"/>
      <c r="AB7" s="475"/>
      <c r="AC7" s="475"/>
      <c r="AD7" s="475"/>
      <c r="AE7" s="475"/>
      <c r="AF7" s="475"/>
      <c r="AG7" s="475"/>
      <c r="AH7" s="475"/>
      <c r="AI7" s="475"/>
      <c r="AJ7" s="475"/>
      <c r="AK7" s="475"/>
      <c r="AL7" s="475"/>
      <c r="AM7" s="475"/>
      <c r="AN7" s="475"/>
      <c r="AO7" s="475"/>
      <c r="AP7" s="475"/>
      <c r="AQ7" s="475"/>
      <c r="AR7" s="475"/>
      <c r="AS7" s="475"/>
      <c r="AT7" s="475"/>
      <c r="AU7" s="475"/>
      <c r="AV7" s="475"/>
      <c r="AW7" s="475"/>
      <c r="AX7" s="475"/>
      <c r="AY7" s="475"/>
      <c r="AZ7" s="475"/>
      <c r="BA7" s="475"/>
      <c r="BB7" s="475"/>
      <c r="BC7" s="475"/>
      <c r="BD7" s="475"/>
      <c r="BE7" s="475"/>
      <c r="BF7" s="475"/>
      <c r="BG7" s="475"/>
      <c r="BH7" s="475"/>
      <c r="BI7" s="475"/>
      <c r="BJ7" s="475"/>
      <c r="BK7" s="475"/>
      <c r="BL7" s="475"/>
      <c r="BM7" s="475"/>
      <c r="BN7" s="475"/>
      <c r="BO7" s="475"/>
      <c r="BP7" s="475"/>
      <c r="BQ7" s="475"/>
      <c r="BR7" s="475"/>
      <c r="BS7" s="475"/>
      <c r="BT7" s="475"/>
      <c r="BU7" s="475"/>
      <c r="BV7" s="475"/>
      <c r="BW7" s="475"/>
    </row>
    <row r="8" spans="1:75">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475"/>
      <c r="BG8" s="475"/>
      <c r="BH8" s="475"/>
      <c r="BI8" s="475"/>
      <c r="BJ8" s="475"/>
      <c r="BK8" s="475"/>
      <c r="BL8" s="475"/>
      <c r="BM8" s="475"/>
      <c r="BN8" s="475"/>
      <c r="BO8" s="475"/>
      <c r="BP8" s="475"/>
      <c r="BQ8" s="475"/>
      <c r="BR8" s="475"/>
      <c r="BS8" s="475"/>
      <c r="BT8" s="475"/>
      <c r="BU8" s="475"/>
      <c r="BV8" s="475"/>
      <c r="BW8" s="475"/>
    </row>
    <row r="9" spans="1:75" s="1" customFormat="1" ht="15">
      <c r="A9" s="484" t="s">
        <v>192</v>
      </c>
      <c r="B9" s="484"/>
      <c r="C9" s="484"/>
      <c r="D9" s="484"/>
      <c r="E9" s="484"/>
      <c r="F9" s="484"/>
      <c r="G9" s="484"/>
      <c r="H9" s="484"/>
      <c r="I9" s="486" t="s">
        <v>172</v>
      </c>
      <c r="J9" s="486"/>
      <c r="K9" s="486"/>
      <c r="L9" s="487" t="s">
        <v>173</v>
      </c>
      <c r="M9" s="487"/>
      <c r="N9" s="487"/>
      <c r="O9" s="487"/>
      <c r="P9" s="486" t="s">
        <v>174</v>
      </c>
      <c r="Q9" s="486"/>
      <c r="R9" s="486"/>
      <c r="S9" s="486"/>
      <c r="T9" s="486"/>
      <c r="U9" s="486"/>
      <c r="V9" s="486"/>
      <c r="W9" s="486"/>
      <c r="X9" s="475"/>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5"/>
      <c r="BU9" s="475"/>
      <c r="BV9" s="475"/>
      <c r="BW9" s="475"/>
    </row>
    <row r="10" spans="1:75" s="3" customFormat="1" ht="38.25">
      <c r="A10" s="8" t="s">
        <v>0</v>
      </c>
      <c r="B10" s="128" t="s">
        <v>8</v>
      </c>
      <c r="C10" s="128"/>
      <c r="D10" s="8" t="s">
        <v>191</v>
      </c>
      <c r="E10" s="8" t="s">
        <v>7</v>
      </c>
      <c r="F10" s="8" t="s">
        <v>583</v>
      </c>
      <c r="G10" s="281" t="s">
        <v>193</v>
      </c>
      <c r="H10" s="74" t="s">
        <v>705</v>
      </c>
      <c r="I10" s="8" t="s">
        <v>9</v>
      </c>
      <c r="J10" s="8" t="s">
        <v>10</v>
      </c>
      <c r="K10" s="8" t="s">
        <v>11</v>
      </c>
      <c r="L10" s="8" t="s">
        <v>119</v>
      </c>
      <c r="M10" s="8" t="s">
        <v>133</v>
      </c>
      <c r="N10" s="128" t="s">
        <v>120</v>
      </c>
      <c r="O10" s="8" t="s">
        <v>12</v>
      </c>
      <c r="P10" s="8" t="s">
        <v>175</v>
      </c>
      <c r="Q10" s="127" t="s">
        <v>13</v>
      </c>
      <c r="R10" s="8" t="s">
        <v>121</v>
      </c>
      <c r="S10" s="8" t="s">
        <v>176</v>
      </c>
      <c r="T10" s="8" t="s">
        <v>213</v>
      </c>
      <c r="U10" s="8" t="s">
        <v>214</v>
      </c>
      <c r="V10" s="8" t="s">
        <v>122</v>
      </c>
      <c r="W10" s="8" t="s">
        <v>1</v>
      </c>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5"/>
      <c r="BW10" s="475"/>
    </row>
    <row r="11" spans="1:75" s="3" customFormat="1" ht="18" collapsed="1">
      <c r="A11" s="485" t="s">
        <v>605</v>
      </c>
      <c r="B11" s="485"/>
      <c r="C11" s="485"/>
      <c r="D11" s="485"/>
      <c r="E11" s="485"/>
      <c r="F11" s="485"/>
      <c r="G11" s="485"/>
      <c r="H11" s="485"/>
      <c r="I11" s="482" t="s">
        <v>591</v>
      </c>
      <c r="J11" s="482"/>
      <c r="K11" s="482"/>
      <c r="L11" s="482"/>
      <c r="M11" s="482"/>
      <c r="N11" s="482"/>
      <c r="O11" s="482"/>
      <c r="P11" s="482"/>
      <c r="Q11" s="482"/>
      <c r="R11" s="482"/>
      <c r="S11" s="482"/>
      <c r="T11" s="482"/>
      <c r="U11" s="482"/>
      <c r="V11" s="482"/>
      <c r="W11" s="482"/>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5"/>
      <c r="BW11" s="475"/>
    </row>
    <row r="12" spans="1:75" s="5" customFormat="1" ht="255.75" hidden="1" outlineLevel="1" thickBot="1">
      <c r="A12" s="10">
        <v>1</v>
      </c>
      <c r="B12" s="79" t="s">
        <v>711</v>
      </c>
      <c r="C12" s="79"/>
      <c r="D12" s="79" t="s">
        <v>200</v>
      </c>
      <c r="E12" s="349" t="s">
        <v>707</v>
      </c>
      <c r="F12" s="79" t="s">
        <v>706</v>
      </c>
      <c r="G12" s="80" t="s">
        <v>880</v>
      </c>
      <c r="H12" s="80" t="s">
        <v>712</v>
      </c>
      <c r="I12" s="56" t="s">
        <v>127</v>
      </c>
      <c r="J12" s="23" t="s">
        <v>132</v>
      </c>
      <c r="K12" s="68" t="str">
        <f t="array" ref="K12">INDEX(evaluacion,MATCH(I12&amp;J12,impacto&amp;probabilidad,0))</f>
        <v>12 = Zona de riesgo extrema. Evitar el riesgo. Reducir el riesgo, Compartir o transferir.</v>
      </c>
      <c r="L12" s="17" t="s">
        <v>163</v>
      </c>
      <c r="M12" s="9" t="s">
        <v>19</v>
      </c>
      <c r="N12" s="17" t="s">
        <v>713</v>
      </c>
      <c r="O12" s="68" t="str">
        <f t="array" aca="1" ref="O12" ca="1">OFFSET(valoracion,MATCH(K12&amp;L12&amp;M12,evaluacion2&amp;controles&amp;tipo,0),0)</f>
        <v>4 = Zona de riesgo alta. Reducir el riesgo. Evitar el riesgo compartir o transferir.</v>
      </c>
      <c r="P12" s="54" t="s">
        <v>216</v>
      </c>
      <c r="Q12" s="54" t="s">
        <v>217</v>
      </c>
      <c r="R12" s="18" t="s">
        <v>218</v>
      </c>
      <c r="S12" s="17" t="s">
        <v>219</v>
      </c>
      <c r="T12" s="17" t="s">
        <v>881</v>
      </c>
      <c r="U12" s="81">
        <v>1</v>
      </c>
      <c r="V12" s="19" t="s">
        <v>364</v>
      </c>
      <c r="W12" s="273" t="s">
        <v>987</v>
      </c>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5"/>
      <c r="AY12" s="475"/>
      <c r="AZ12" s="475"/>
      <c r="BA12" s="475"/>
      <c r="BB12" s="475"/>
      <c r="BC12" s="475"/>
      <c r="BD12" s="475"/>
      <c r="BE12" s="475"/>
      <c r="BF12" s="475"/>
      <c r="BG12" s="475"/>
      <c r="BH12" s="475"/>
      <c r="BI12" s="475"/>
      <c r="BJ12" s="475"/>
      <c r="BK12" s="475"/>
      <c r="BL12" s="475"/>
      <c r="BM12" s="475"/>
      <c r="BN12" s="475"/>
      <c r="BO12" s="475"/>
      <c r="BP12" s="475"/>
      <c r="BQ12" s="475"/>
      <c r="BR12" s="475"/>
      <c r="BS12" s="475"/>
      <c r="BT12" s="475"/>
      <c r="BU12" s="475"/>
      <c r="BV12" s="475"/>
      <c r="BW12" s="475"/>
    </row>
    <row r="13" spans="1:75" s="5" customFormat="1" ht="141" hidden="1" outlineLevel="1" thickBot="1">
      <c r="A13" s="10">
        <v>2</v>
      </c>
      <c r="B13" s="79" t="s">
        <v>714</v>
      </c>
      <c r="C13" s="79"/>
      <c r="D13" s="79" t="s">
        <v>203</v>
      </c>
      <c r="E13" s="350" t="s">
        <v>708</v>
      </c>
      <c r="F13" s="300" t="s">
        <v>715</v>
      </c>
      <c r="G13" s="80" t="s">
        <v>716</v>
      </c>
      <c r="H13" s="80" t="s">
        <v>712</v>
      </c>
      <c r="I13" s="56" t="s">
        <v>123</v>
      </c>
      <c r="J13" s="23" t="s">
        <v>132</v>
      </c>
      <c r="K13" s="68" t="str">
        <f t="array" ref="K13">INDEX(evaluacion,MATCH(I13&amp;J13,impacto&amp;probabilidad,0))</f>
        <v>9 = Zona de riesgo alta. Reducir el riesgo. Evitar el riesgo compartir o transferir.</v>
      </c>
      <c r="L13" s="9" t="s">
        <v>163</v>
      </c>
      <c r="M13" s="9" t="s">
        <v>19</v>
      </c>
      <c r="N13" s="17" t="s">
        <v>717</v>
      </c>
      <c r="O13" s="68" t="str">
        <f t="array" aca="1" ref="O13" ca="1">OFFSET(valoracion,MATCH(K13&amp;L13&amp;M13,evaluacion2&amp;controles&amp;tipo,0),0)</f>
        <v>3 = Zona de riesgo moderada. Asumir el riesgo. Reducir el Riesgo.</v>
      </c>
      <c r="P13" s="54" t="s">
        <v>216</v>
      </c>
      <c r="Q13" s="54" t="s">
        <v>222</v>
      </c>
      <c r="R13" s="18" t="s">
        <v>223</v>
      </c>
      <c r="S13" s="17" t="s">
        <v>219</v>
      </c>
      <c r="T13" s="17" t="s">
        <v>224</v>
      </c>
      <c r="U13" s="81">
        <v>1</v>
      </c>
      <c r="V13" s="19" t="s">
        <v>364</v>
      </c>
      <c r="W13" s="388" t="s">
        <v>987</v>
      </c>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5"/>
      <c r="AY13" s="475"/>
      <c r="AZ13" s="475"/>
      <c r="BA13" s="475"/>
      <c r="BB13" s="475"/>
      <c r="BC13" s="475"/>
      <c r="BD13" s="475"/>
      <c r="BE13" s="475"/>
      <c r="BF13" s="475"/>
      <c r="BG13" s="475"/>
      <c r="BH13" s="475"/>
      <c r="BI13" s="475"/>
      <c r="BJ13" s="475"/>
      <c r="BK13" s="475"/>
      <c r="BL13" s="475"/>
      <c r="BM13" s="475"/>
      <c r="BN13" s="475"/>
      <c r="BO13" s="475"/>
      <c r="BP13" s="475"/>
      <c r="BQ13" s="475"/>
      <c r="BR13" s="475"/>
      <c r="BS13" s="475"/>
      <c r="BT13" s="475"/>
      <c r="BU13" s="475"/>
      <c r="BV13" s="475"/>
      <c r="BW13" s="475"/>
    </row>
    <row r="14" spans="1:75" s="5" customFormat="1" ht="140.25" hidden="1" outlineLevel="1">
      <c r="A14" s="10">
        <v>3</v>
      </c>
      <c r="B14" s="79" t="s">
        <v>718</v>
      </c>
      <c r="C14" s="79"/>
      <c r="D14" s="79" t="s">
        <v>201</v>
      </c>
      <c r="E14" s="79" t="s">
        <v>709</v>
      </c>
      <c r="F14" s="309" t="s">
        <v>584</v>
      </c>
      <c r="G14" s="80" t="s">
        <v>943</v>
      </c>
      <c r="H14" s="80" t="s">
        <v>710</v>
      </c>
      <c r="I14" s="56" t="s">
        <v>123</v>
      </c>
      <c r="J14" s="23" t="s">
        <v>131</v>
      </c>
      <c r="K14" s="68" t="str">
        <f t="array" ref="K14">INDEX(evaluacion,MATCH(I14&amp;J14,impacto&amp;probabilidad,0))</f>
        <v>12 = Zona de riesgo alta. Reducir el riesgo. Evitar el riesgo compartir o transferir.</v>
      </c>
      <c r="L14" s="9" t="s">
        <v>163</v>
      </c>
      <c r="M14" s="9" t="s">
        <v>19</v>
      </c>
      <c r="N14" s="17" t="s">
        <v>719</v>
      </c>
      <c r="O14" s="68" t="str">
        <f t="array" aca="1" ref="O14" ca="1">OFFSET(valoracion,MATCH(K14&amp;L14&amp;M14,evaluacion2&amp;controles&amp;tipo,0),0)</f>
        <v>6 = Zona de riesgo moderada. Asumir el riesgo. Reducir el Riesgo.</v>
      </c>
      <c r="P14" s="54" t="s">
        <v>216</v>
      </c>
      <c r="Q14" s="54" t="s">
        <v>231</v>
      </c>
      <c r="R14" s="18" t="s">
        <v>232</v>
      </c>
      <c r="S14" s="17" t="s">
        <v>233</v>
      </c>
      <c r="T14" s="17" t="s">
        <v>228</v>
      </c>
      <c r="U14" s="81">
        <v>1</v>
      </c>
      <c r="V14" s="19" t="s">
        <v>229</v>
      </c>
      <c r="W14" s="105" t="s">
        <v>987</v>
      </c>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5"/>
      <c r="BT14" s="475"/>
      <c r="BU14" s="475"/>
      <c r="BV14" s="475"/>
      <c r="BW14" s="475"/>
    </row>
    <row r="15" spans="1:75" s="5" customFormat="1" ht="344.25" hidden="1" outlineLevel="1">
      <c r="A15" s="387">
        <v>4</v>
      </c>
      <c r="B15" s="387" t="s">
        <v>988</v>
      </c>
      <c r="C15" s="387"/>
      <c r="D15" s="387" t="s">
        <v>201</v>
      </c>
      <c r="E15" s="79" t="s">
        <v>989</v>
      </c>
      <c r="F15" s="309" t="s">
        <v>990</v>
      </c>
      <c r="G15" s="80" t="s">
        <v>991</v>
      </c>
      <c r="H15" s="80" t="s">
        <v>992</v>
      </c>
      <c r="I15" s="56"/>
      <c r="J15" s="287"/>
      <c r="K15" s="297"/>
      <c r="L15" s="17"/>
      <c r="M15" s="17" t="s">
        <v>993</v>
      </c>
      <c r="N15" s="17" t="s">
        <v>994</v>
      </c>
      <c r="O15" s="297"/>
      <c r="P15" s="54" t="s">
        <v>995</v>
      </c>
      <c r="Q15" s="54" t="s">
        <v>996</v>
      </c>
      <c r="R15" s="18" t="s">
        <v>997</v>
      </c>
      <c r="S15" s="17" t="s">
        <v>233</v>
      </c>
      <c r="T15" s="17" t="s">
        <v>998</v>
      </c>
      <c r="U15" s="81" t="s">
        <v>999</v>
      </c>
      <c r="V15" s="19" t="s">
        <v>262</v>
      </c>
      <c r="W15" s="105" t="s">
        <v>1003</v>
      </c>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5"/>
      <c r="BT15" s="475"/>
      <c r="BU15" s="475"/>
      <c r="BV15" s="475"/>
      <c r="BW15" s="475"/>
    </row>
    <row r="16" spans="1:75" s="5" customFormat="1" ht="242.25" hidden="1" outlineLevel="1">
      <c r="A16" s="73">
        <v>4</v>
      </c>
      <c r="B16" s="286" t="s">
        <v>238</v>
      </c>
      <c r="C16" s="286"/>
      <c r="D16" s="375" t="s">
        <v>205</v>
      </c>
      <c r="E16" s="90" t="s">
        <v>391</v>
      </c>
      <c r="F16" s="300" t="s">
        <v>585</v>
      </c>
      <c r="G16" s="351" t="s">
        <v>235</v>
      </c>
      <c r="H16" s="301" t="s">
        <v>239</v>
      </c>
      <c r="I16" s="56" t="s">
        <v>128</v>
      </c>
      <c r="J16" s="23" t="s">
        <v>134</v>
      </c>
      <c r="K16" s="68" t="str">
        <f t="array" ref="K16">INDEX(evaluacion,MATCH(I16&amp;J16,impacto&amp;probabilidad,0))</f>
        <v>5 = Zona de riesgo alta. Reducir el riesgo. Evitar el riesgo compartir o transferir.</v>
      </c>
      <c r="L16" s="9" t="s">
        <v>163</v>
      </c>
      <c r="M16" s="9" t="s">
        <v>19</v>
      </c>
      <c r="N16" s="82" t="s">
        <v>882</v>
      </c>
      <c r="O16" s="68" t="str">
        <f t="array" aca="1" ref="O16" ca="1">OFFSET(valoracion,MATCH(K16&amp;L16&amp;M16,evaluacion2&amp;controles&amp;tipo,0),0)</f>
        <v>3 = Zona de riesgo baja. Asumir el riesgo</v>
      </c>
      <c r="P16" s="54" t="s">
        <v>216</v>
      </c>
      <c r="Q16" s="83" t="s">
        <v>240</v>
      </c>
      <c r="R16" s="84" t="s">
        <v>226</v>
      </c>
      <c r="S16" s="85" t="s">
        <v>227</v>
      </c>
      <c r="T16" s="82" t="s">
        <v>237</v>
      </c>
      <c r="U16" s="86">
        <v>0</v>
      </c>
      <c r="V16" s="19" t="s">
        <v>604</v>
      </c>
      <c r="W16" s="263" t="s">
        <v>1004</v>
      </c>
      <c r="X16" s="475"/>
      <c r="Y16" s="475"/>
      <c r="Z16" s="475"/>
      <c r="AA16" s="475"/>
      <c r="AB16" s="475"/>
      <c r="AC16" s="475"/>
      <c r="AD16" s="475"/>
      <c r="AE16" s="475"/>
      <c r="AF16" s="475"/>
      <c r="AG16" s="475"/>
      <c r="AH16" s="475"/>
      <c r="AI16" s="475"/>
      <c r="AJ16" s="475"/>
      <c r="AK16" s="475"/>
      <c r="AL16" s="475"/>
      <c r="AM16" s="475"/>
      <c r="AN16" s="475"/>
      <c r="AO16" s="475"/>
      <c r="AP16" s="475"/>
      <c r="AQ16" s="475"/>
      <c r="AR16" s="475"/>
      <c r="AS16" s="475"/>
      <c r="AT16" s="475"/>
      <c r="AU16" s="475"/>
      <c r="AV16" s="475"/>
      <c r="AW16" s="475"/>
      <c r="AX16" s="475"/>
      <c r="AY16" s="475"/>
      <c r="AZ16" s="475"/>
      <c r="BA16" s="475"/>
      <c r="BB16" s="475"/>
      <c r="BC16" s="475"/>
      <c r="BD16" s="475"/>
      <c r="BE16" s="475"/>
      <c r="BF16" s="475"/>
      <c r="BG16" s="475"/>
      <c r="BH16" s="475"/>
      <c r="BI16" s="475"/>
      <c r="BJ16" s="475"/>
      <c r="BK16" s="475"/>
      <c r="BL16" s="475"/>
      <c r="BM16" s="475"/>
      <c r="BN16" s="475"/>
      <c r="BO16" s="475"/>
      <c r="BP16" s="475"/>
      <c r="BQ16" s="475"/>
      <c r="BR16" s="475"/>
      <c r="BS16" s="475"/>
      <c r="BT16" s="475"/>
      <c r="BU16" s="475"/>
      <c r="BV16" s="475"/>
      <c r="BW16" s="475"/>
    </row>
    <row r="17" spans="1:75" s="5" customFormat="1" ht="242.25" hidden="1" outlineLevel="1">
      <c r="A17" s="73">
        <v>5</v>
      </c>
      <c r="B17" s="286" t="s">
        <v>241</v>
      </c>
      <c r="C17" s="286"/>
      <c r="D17" s="375" t="s">
        <v>205</v>
      </c>
      <c r="E17" s="90" t="s">
        <v>395</v>
      </c>
      <c r="F17" s="309" t="s">
        <v>586</v>
      </c>
      <c r="G17" s="351" t="s">
        <v>235</v>
      </c>
      <c r="H17" s="301" t="s">
        <v>236</v>
      </c>
      <c r="I17" s="56" t="s">
        <v>128</v>
      </c>
      <c r="J17" s="23" t="s">
        <v>134</v>
      </c>
      <c r="K17" s="68" t="str">
        <f t="array" ref="K17">INDEX(evaluacion,MATCH(I17&amp;J17,impacto&amp;probabilidad,0))</f>
        <v>5 = Zona de riesgo alta. Reducir el riesgo. Evitar el riesgo compartir o transferir.</v>
      </c>
      <c r="L17" s="9" t="s">
        <v>163</v>
      </c>
      <c r="M17" s="9" t="s">
        <v>19</v>
      </c>
      <c r="N17" s="82" t="s">
        <v>396</v>
      </c>
      <c r="O17" s="68" t="str">
        <f t="array" aca="1" ref="O17" ca="1">OFFSET(valoracion,MATCH(K17&amp;L17&amp;M17,evaluacion2&amp;controles&amp;tipo,0),0)</f>
        <v>3 = Zona de riesgo baja. Asumir el riesgo</v>
      </c>
      <c r="P17" s="54" t="s">
        <v>216</v>
      </c>
      <c r="Q17" s="83" t="s">
        <v>240</v>
      </c>
      <c r="R17" s="84" t="s">
        <v>226</v>
      </c>
      <c r="S17" s="85" t="s">
        <v>227</v>
      </c>
      <c r="T17" s="82" t="s">
        <v>237</v>
      </c>
      <c r="U17" s="86">
        <v>0</v>
      </c>
      <c r="V17" s="87" t="s">
        <v>242</v>
      </c>
      <c r="W17" s="263" t="s">
        <v>1005</v>
      </c>
      <c r="X17" s="475"/>
      <c r="Y17" s="475"/>
      <c r="Z17" s="475"/>
      <c r="AA17" s="475"/>
      <c r="AB17" s="475"/>
      <c r="AC17" s="475"/>
      <c r="AD17" s="475"/>
      <c r="AE17" s="475"/>
      <c r="AF17" s="475"/>
      <c r="AG17" s="475"/>
      <c r="AH17" s="475"/>
      <c r="AI17" s="475"/>
      <c r="AJ17" s="475"/>
      <c r="AK17" s="475"/>
      <c r="AL17" s="475"/>
      <c r="AM17" s="475"/>
      <c r="AN17" s="475"/>
      <c r="AO17" s="475"/>
      <c r="AP17" s="475"/>
      <c r="AQ17" s="475"/>
      <c r="AR17" s="475"/>
      <c r="AS17" s="475"/>
      <c r="AT17" s="475"/>
      <c r="AU17" s="475"/>
      <c r="AV17" s="475"/>
      <c r="AW17" s="475"/>
      <c r="AX17" s="475"/>
      <c r="AY17" s="475"/>
      <c r="AZ17" s="475"/>
      <c r="BA17" s="475"/>
      <c r="BB17" s="475"/>
      <c r="BC17" s="475"/>
      <c r="BD17" s="475"/>
      <c r="BE17" s="475"/>
      <c r="BF17" s="475"/>
      <c r="BG17" s="475"/>
      <c r="BH17" s="475"/>
      <c r="BI17" s="475"/>
      <c r="BJ17" s="475"/>
      <c r="BK17" s="475"/>
      <c r="BL17" s="475"/>
      <c r="BM17" s="475"/>
      <c r="BN17" s="475"/>
      <c r="BO17" s="475"/>
      <c r="BP17" s="475"/>
      <c r="BQ17" s="475"/>
      <c r="BR17" s="475"/>
      <c r="BS17" s="475"/>
      <c r="BT17" s="475"/>
      <c r="BU17" s="475"/>
      <c r="BV17" s="475"/>
      <c r="BW17" s="475"/>
    </row>
    <row r="18" spans="1:75" s="5" customFormat="1" hidden="1" outlineLevel="1">
      <c r="A18" s="10"/>
      <c r="B18" s="79"/>
      <c r="C18" s="79"/>
      <c r="D18" s="77"/>
      <c r="E18" s="10"/>
      <c r="F18" s="10"/>
      <c r="G18" s="75"/>
      <c r="H18" s="75"/>
      <c r="I18" s="56"/>
      <c r="J18" s="23"/>
      <c r="K18" s="68"/>
      <c r="L18" s="9"/>
      <c r="M18" s="9"/>
      <c r="N18" s="17"/>
      <c r="O18" s="68"/>
      <c r="P18" s="54"/>
      <c r="Q18" s="54"/>
      <c r="R18" s="18"/>
      <c r="S18" s="17"/>
      <c r="T18" s="17"/>
      <c r="U18" s="17"/>
      <c r="V18" s="19"/>
      <c r="W18" s="18"/>
      <c r="X18" s="475"/>
      <c r="Y18" s="475"/>
      <c r="Z18" s="475"/>
      <c r="AA18" s="475"/>
      <c r="AB18" s="475"/>
      <c r="AC18" s="475"/>
      <c r="AD18" s="475"/>
      <c r="AE18" s="475"/>
      <c r="AF18" s="475"/>
      <c r="AG18" s="475"/>
      <c r="AH18" s="475"/>
      <c r="AI18" s="475"/>
      <c r="AJ18" s="475"/>
      <c r="AK18" s="475"/>
      <c r="AL18" s="475"/>
      <c r="AM18" s="475"/>
      <c r="AN18" s="475"/>
      <c r="AO18" s="475"/>
      <c r="AP18" s="475"/>
      <c r="AQ18" s="475"/>
      <c r="AR18" s="475"/>
      <c r="AS18" s="475"/>
      <c r="AT18" s="475"/>
      <c r="AU18" s="475"/>
      <c r="AV18" s="475"/>
      <c r="AW18" s="475"/>
      <c r="AX18" s="475"/>
      <c r="AY18" s="475"/>
      <c r="AZ18" s="475"/>
      <c r="BA18" s="475"/>
      <c r="BB18" s="475"/>
      <c r="BC18" s="475"/>
      <c r="BD18" s="475"/>
      <c r="BE18" s="475"/>
      <c r="BF18" s="475"/>
      <c r="BG18" s="475"/>
      <c r="BH18" s="475"/>
      <c r="BI18" s="475"/>
      <c r="BJ18" s="475"/>
      <c r="BK18" s="475"/>
      <c r="BL18" s="475"/>
      <c r="BM18" s="475"/>
      <c r="BN18" s="475"/>
      <c r="BO18" s="475"/>
      <c r="BP18" s="475"/>
      <c r="BQ18" s="475"/>
      <c r="BR18" s="475"/>
      <c r="BS18" s="475"/>
      <c r="BT18" s="475"/>
      <c r="BU18" s="475"/>
      <c r="BV18" s="475"/>
      <c r="BW18" s="475"/>
    </row>
    <row r="19" spans="1:75" s="5" customFormat="1" ht="18" collapsed="1">
      <c r="A19" s="485" t="s">
        <v>702</v>
      </c>
      <c r="B19" s="485"/>
      <c r="C19" s="485"/>
      <c r="D19" s="485"/>
      <c r="E19" s="485"/>
      <c r="F19" s="485"/>
      <c r="G19" s="485"/>
      <c r="H19" s="485"/>
      <c r="I19" s="482" t="s">
        <v>592</v>
      </c>
      <c r="J19" s="482"/>
      <c r="K19" s="482"/>
      <c r="L19" s="482"/>
      <c r="M19" s="482"/>
      <c r="N19" s="482"/>
      <c r="O19" s="482"/>
      <c r="P19" s="482"/>
      <c r="Q19" s="482"/>
      <c r="R19" s="482"/>
      <c r="S19" s="482"/>
      <c r="T19" s="482"/>
      <c r="U19" s="482"/>
      <c r="V19" s="482"/>
      <c r="W19" s="482"/>
      <c r="X19" s="475"/>
      <c r="Y19" s="475"/>
      <c r="Z19" s="475"/>
      <c r="AA19" s="475"/>
      <c r="AB19" s="475"/>
      <c r="AC19" s="475"/>
      <c r="AD19" s="475"/>
      <c r="AE19" s="475"/>
      <c r="AF19" s="475"/>
      <c r="AG19" s="475"/>
      <c r="AH19" s="475"/>
      <c r="AI19" s="475"/>
      <c r="AJ19" s="475"/>
      <c r="AK19" s="475"/>
      <c r="AL19" s="475"/>
      <c r="AM19" s="475"/>
      <c r="AN19" s="475"/>
      <c r="AO19" s="475"/>
      <c r="AP19" s="475"/>
      <c r="AQ19" s="475"/>
      <c r="AR19" s="475"/>
      <c r="AS19" s="475"/>
      <c r="AT19" s="475"/>
      <c r="AU19" s="475"/>
      <c r="AV19" s="475"/>
      <c r="AW19" s="475"/>
      <c r="AX19" s="475"/>
      <c r="AY19" s="475"/>
      <c r="AZ19" s="475"/>
      <c r="BA19" s="475"/>
      <c r="BB19" s="475"/>
      <c r="BC19" s="475"/>
      <c r="BD19" s="475"/>
      <c r="BE19" s="475"/>
      <c r="BF19" s="475"/>
      <c r="BG19" s="475"/>
      <c r="BH19" s="475"/>
      <c r="BI19" s="475"/>
      <c r="BJ19" s="475"/>
      <c r="BK19" s="475"/>
      <c r="BL19" s="475"/>
      <c r="BM19" s="475"/>
      <c r="BN19" s="475"/>
      <c r="BO19" s="475"/>
      <c r="BP19" s="475"/>
      <c r="BQ19" s="475"/>
      <c r="BR19" s="475"/>
      <c r="BS19" s="475"/>
      <c r="BT19" s="475"/>
      <c r="BU19" s="475"/>
      <c r="BV19" s="475"/>
      <c r="BW19" s="475"/>
    </row>
    <row r="20" spans="1:75" s="5" customFormat="1" ht="171" hidden="1" outlineLevel="1">
      <c r="A20" s="278">
        <v>6</v>
      </c>
      <c r="B20" s="83" t="s">
        <v>720</v>
      </c>
      <c r="C20" s="83"/>
      <c r="D20" s="276" t="s">
        <v>201</v>
      </c>
      <c r="E20" s="83" t="s">
        <v>745</v>
      </c>
      <c r="F20" s="83" t="s">
        <v>746</v>
      </c>
      <c r="G20" s="83" t="s">
        <v>747</v>
      </c>
      <c r="H20" s="308" t="s">
        <v>748</v>
      </c>
      <c r="I20" s="56" t="s">
        <v>127</v>
      </c>
      <c r="J20" s="23" t="s">
        <v>124</v>
      </c>
      <c r="K20" s="68" t="str">
        <f t="array" ref="K20">INDEX(evaluacion,MATCH(I20&amp;J20,impacto&amp;probabilidad,0))</f>
        <v>8 = Zona de riesgo alta. Reducir el riesgo. Evitar el riesgo compartir o transferir.</v>
      </c>
      <c r="L20" s="9" t="s">
        <v>162</v>
      </c>
      <c r="M20" s="9" t="s">
        <v>19</v>
      </c>
      <c r="N20" s="82" t="s">
        <v>749</v>
      </c>
      <c r="O20" s="68" t="str">
        <f t="array" aca="1" ref="O20" ca="1">OFFSET(valoracion,MATCH(K20&amp;L20&amp;M20,evaluacion2&amp;controles&amp;tipo,0),0)</f>
        <v>6 = Zona de riesgo moderada. Asumir el riesgo. Reducir el Riesgo.</v>
      </c>
      <c r="P20" s="54" t="s">
        <v>216</v>
      </c>
      <c r="Q20" s="83" t="s">
        <v>676</v>
      </c>
      <c r="R20" s="84" t="s">
        <v>677</v>
      </c>
      <c r="S20" s="85" t="s">
        <v>244</v>
      </c>
      <c r="T20" s="89" t="s">
        <v>678</v>
      </c>
      <c r="U20" s="86">
        <v>1</v>
      </c>
      <c r="V20" s="19" t="s">
        <v>220</v>
      </c>
      <c r="W20" s="18" t="s">
        <v>987</v>
      </c>
      <c r="X20" s="475"/>
      <c r="Y20" s="475"/>
      <c r="Z20" s="475"/>
      <c r="AA20" s="475"/>
      <c r="AB20" s="475"/>
      <c r="AC20" s="475"/>
      <c r="AD20" s="475"/>
      <c r="AE20" s="475"/>
      <c r="AF20" s="475"/>
      <c r="AG20" s="475"/>
      <c r="AH20" s="475"/>
      <c r="AI20" s="475"/>
      <c r="AJ20" s="475"/>
      <c r="AK20" s="475"/>
      <c r="AL20" s="475"/>
      <c r="AM20" s="475"/>
      <c r="AN20" s="475"/>
      <c r="AO20" s="475"/>
      <c r="AP20" s="475"/>
      <c r="AQ20" s="475"/>
      <c r="AR20" s="475"/>
      <c r="AS20" s="475"/>
      <c r="AT20" s="475"/>
      <c r="AU20" s="475"/>
      <c r="AV20" s="475"/>
      <c r="AW20" s="475"/>
      <c r="AX20" s="475"/>
      <c r="AY20" s="475"/>
      <c r="AZ20" s="475"/>
      <c r="BA20" s="475"/>
      <c r="BB20" s="475"/>
      <c r="BC20" s="475"/>
      <c r="BD20" s="475"/>
      <c r="BE20" s="475"/>
      <c r="BF20" s="475"/>
      <c r="BG20" s="475"/>
      <c r="BH20" s="475"/>
      <c r="BI20" s="475"/>
      <c r="BJ20" s="475"/>
      <c r="BK20" s="475"/>
      <c r="BL20" s="475"/>
      <c r="BM20" s="475"/>
      <c r="BN20" s="475"/>
      <c r="BO20" s="475"/>
      <c r="BP20" s="475"/>
      <c r="BQ20" s="475"/>
      <c r="BR20" s="475"/>
      <c r="BS20" s="475"/>
      <c r="BT20" s="475"/>
      <c r="BU20" s="475"/>
      <c r="BV20" s="475"/>
      <c r="BW20" s="475"/>
    </row>
    <row r="21" spans="1:75" s="5" customFormat="1" ht="128.25" hidden="1" outlineLevel="1">
      <c r="A21" s="278">
        <v>7</v>
      </c>
      <c r="B21" s="83" t="s">
        <v>744</v>
      </c>
      <c r="C21" s="83"/>
      <c r="D21" s="276" t="s">
        <v>203</v>
      </c>
      <c r="E21" s="83" t="s">
        <v>679</v>
      </c>
      <c r="F21" s="83" t="s">
        <v>750</v>
      </c>
      <c r="G21" s="90" t="s">
        <v>751</v>
      </c>
      <c r="H21" s="308" t="s">
        <v>243</v>
      </c>
      <c r="I21" s="56" t="s">
        <v>127</v>
      </c>
      <c r="J21" s="23" t="s">
        <v>132</v>
      </c>
      <c r="K21" s="68" t="str">
        <f t="array" ref="K21">INDEX(evaluacion,MATCH(I21&amp;J21,impacto&amp;probabilidad,0))</f>
        <v>12 = Zona de riesgo extrema. Evitar el riesgo. Reducir el riesgo, Compartir o transferir.</v>
      </c>
      <c r="L21" s="9" t="s">
        <v>163</v>
      </c>
      <c r="M21" s="9" t="s">
        <v>19</v>
      </c>
      <c r="N21" s="82" t="s">
        <v>752</v>
      </c>
      <c r="O21" s="68" t="str">
        <f t="array" aca="1" ref="O21" ca="1">OFFSET(valoracion,MATCH(K21&amp;L21&amp;M21,evaluacion2&amp;controles&amp;tipo,0),0)</f>
        <v>4 = Zona de riesgo alta. Reducir el riesgo. Evitar el riesgo compartir o transferir.</v>
      </c>
      <c r="P21" s="54" t="s">
        <v>216</v>
      </c>
      <c r="Q21" s="83" t="s">
        <v>680</v>
      </c>
      <c r="R21" s="84" t="s">
        <v>681</v>
      </c>
      <c r="S21" s="17" t="s">
        <v>244</v>
      </c>
      <c r="T21" s="89" t="s">
        <v>682</v>
      </c>
      <c r="U21" s="86">
        <v>1</v>
      </c>
      <c r="V21" s="19" t="s">
        <v>364</v>
      </c>
      <c r="W21" s="352" t="s">
        <v>987</v>
      </c>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5"/>
      <c r="AY21" s="475"/>
      <c r="AZ21" s="475"/>
      <c r="BA21" s="475"/>
      <c r="BB21" s="475"/>
      <c r="BC21" s="475"/>
      <c r="BD21" s="475"/>
      <c r="BE21" s="475"/>
      <c r="BF21" s="475"/>
      <c r="BG21" s="475"/>
      <c r="BH21" s="475"/>
      <c r="BI21" s="475"/>
      <c r="BJ21" s="475"/>
      <c r="BK21" s="475"/>
      <c r="BL21" s="475"/>
      <c r="BM21" s="475"/>
      <c r="BN21" s="475"/>
      <c r="BO21" s="475"/>
      <c r="BP21" s="475"/>
      <c r="BQ21" s="475"/>
      <c r="BR21" s="475"/>
      <c r="BS21" s="475"/>
      <c r="BT21" s="475"/>
      <c r="BU21" s="475"/>
      <c r="BV21" s="475"/>
      <c r="BW21" s="475"/>
    </row>
    <row r="22" spans="1:75" s="5" customFormat="1" ht="384.75" hidden="1" outlineLevel="1">
      <c r="A22" s="278">
        <v>8</v>
      </c>
      <c r="B22" s="286" t="s">
        <v>894</v>
      </c>
      <c r="C22" s="286"/>
      <c r="D22" s="376" t="s">
        <v>205</v>
      </c>
      <c r="E22" s="90" t="s">
        <v>245</v>
      </c>
      <c r="F22" s="88" t="s">
        <v>883</v>
      </c>
      <c r="G22" s="83" t="s">
        <v>884</v>
      </c>
      <c r="H22" s="313" t="s">
        <v>885</v>
      </c>
      <c r="I22" s="312" t="s">
        <v>127</v>
      </c>
      <c r="J22" s="311" t="s">
        <v>886</v>
      </c>
      <c r="K22" s="288" t="s">
        <v>153</v>
      </c>
      <c r="L22" s="17" t="s">
        <v>163</v>
      </c>
      <c r="M22" s="17" t="s">
        <v>19</v>
      </c>
      <c r="N22" s="85" t="s">
        <v>944</v>
      </c>
      <c r="O22" s="288" t="s">
        <v>153</v>
      </c>
      <c r="P22" s="54" t="s">
        <v>892</v>
      </c>
      <c r="Q22" s="83" t="s">
        <v>246</v>
      </c>
      <c r="R22" s="84" t="s">
        <v>893</v>
      </c>
      <c r="S22" s="92" t="s">
        <v>244</v>
      </c>
      <c r="T22" s="91" t="s">
        <v>889</v>
      </c>
      <c r="U22" s="86">
        <v>0</v>
      </c>
      <c r="V22" s="19" t="s">
        <v>242</v>
      </c>
      <c r="W22" s="263" t="s">
        <v>1001</v>
      </c>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475"/>
      <c r="AX22" s="475"/>
      <c r="AY22" s="475"/>
      <c r="AZ22" s="475"/>
      <c r="BA22" s="475"/>
      <c r="BB22" s="475"/>
      <c r="BC22" s="475"/>
      <c r="BD22" s="475"/>
      <c r="BE22" s="475"/>
      <c r="BF22" s="475"/>
      <c r="BG22" s="475"/>
      <c r="BH22" s="475"/>
      <c r="BI22" s="475"/>
      <c r="BJ22" s="475"/>
      <c r="BK22" s="475"/>
      <c r="BL22" s="475"/>
      <c r="BM22" s="475"/>
      <c r="BN22" s="475"/>
      <c r="BO22" s="475"/>
      <c r="BP22" s="475"/>
      <c r="BQ22" s="475"/>
      <c r="BR22" s="475"/>
      <c r="BS22" s="475"/>
      <c r="BT22" s="475"/>
      <c r="BU22" s="475"/>
      <c r="BV22" s="475"/>
      <c r="BW22" s="475"/>
    </row>
    <row r="23" spans="1:75" s="5" customFormat="1" ht="384.75" hidden="1" outlineLevel="1">
      <c r="A23" s="79">
        <v>9</v>
      </c>
      <c r="B23" s="286" t="s">
        <v>895</v>
      </c>
      <c r="C23" s="286"/>
      <c r="D23" s="376" t="s">
        <v>205</v>
      </c>
      <c r="E23" s="90" t="s">
        <v>245</v>
      </c>
      <c r="F23" s="88" t="s">
        <v>883</v>
      </c>
      <c r="G23" s="90" t="s">
        <v>884</v>
      </c>
      <c r="H23" s="308" t="s">
        <v>885</v>
      </c>
      <c r="I23" s="263" t="s">
        <v>127</v>
      </c>
      <c r="J23" s="310" t="s">
        <v>886</v>
      </c>
      <c r="K23" s="297" t="str">
        <f t="array" ref="K23">INDEX(zonadealtoriesgo,MATCH(I23&amp;J23,impacto&amp;probabilidad.,0))</f>
        <v>4 = Zona de riesgo alta. Reducir el riesgo. Evitar el riesgo compartir o transferir.</v>
      </c>
      <c r="L23" s="302">
        <v>3</v>
      </c>
      <c r="M23" s="310" t="s">
        <v>887</v>
      </c>
      <c r="N23" s="92" t="s">
        <v>891</v>
      </c>
      <c r="O23" s="288" t="s">
        <v>890</v>
      </c>
      <c r="P23" s="54" t="s">
        <v>216</v>
      </c>
      <c r="Q23" s="83" t="s">
        <v>246</v>
      </c>
      <c r="R23" s="84" t="s">
        <v>888</v>
      </c>
      <c r="S23" s="92" t="s">
        <v>244</v>
      </c>
      <c r="T23" s="91" t="s">
        <v>889</v>
      </c>
      <c r="U23" s="86">
        <v>0</v>
      </c>
      <c r="V23" s="87" t="s">
        <v>242</v>
      </c>
      <c r="W23" s="263" t="s">
        <v>1002</v>
      </c>
      <c r="X23" s="475"/>
      <c r="Y23" s="475"/>
      <c r="Z23" s="475"/>
      <c r="AA23" s="475"/>
      <c r="AB23" s="475"/>
      <c r="AC23" s="475"/>
      <c r="AD23" s="475"/>
      <c r="AE23" s="475"/>
      <c r="AF23" s="475"/>
      <c r="AG23" s="475"/>
      <c r="AH23" s="475"/>
      <c r="AI23" s="475"/>
      <c r="AJ23" s="475"/>
      <c r="AK23" s="475"/>
      <c r="AL23" s="475"/>
      <c r="AM23" s="475"/>
      <c r="AN23" s="475"/>
      <c r="AO23" s="475"/>
      <c r="AP23" s="475"/>
      <c r="AQ23" s="475"/>
      <c r="AR23" s="475"/>
      <c r="AS23" s="475"/>
      <c r="AT23" s="475"/>
      <c r="AU23" s="475"/>
      <c r="AV23" s="475"/>
      <c r="AW23" s="475"/>
      <c r="AX23" s="475"/>
      <c r="AY23" s="475"/>
      <c r="AZ23" s="475"/>
      <c r="BA23" s="475"/>
      <c r="BB23" s="475"/>
      <c r="BC23" s="475"/>
      <c r="BD23" s="475"/>
      <c r="BE23" s="475"/>
      <c r="BF23" s="475"/>
      <c r="BG23" s="475"/>
      <c r="BH23" s="475"/>
      <c r="BI23" s="475"/>
      <c r="BJ23" s="475"/>
      <c r="BK23" s="475"/>
      <c r="BL23" s="475"/>
      <c r="BM23" s="475"/>
      <c r="BN23" s="475"/>
      <c r="BO23" s="475"/>
      <c r="BP23" s="475"/>
      <c r="BQ23" s="475"/>
      <c r="BR23" s="475"/>
      <c r="BS23" s="475"/>
      <c r="BT23" s="475"/>
      <c r="BU23" s="475"/>
      <c r="BV23" s="475"/>
      <c r="BW23" s="475"/>
    </row>
    <row r="24" spans="1:75" s="5" customFormat="1" hidden="1" outlineLevel="1">
      <c r="A24" s="10"/>
      <c r="B24" s="10"/>
      <c r="C24" s="10"/>
      <c r="D24" s="77"/>
      <c r="E24" s="10"/>
      <c r="F24" s="10"/>
      <c r="G24" s="75"/>
      <c r="H24" s="75"/>
      <c r="I24" s="56"/>
      <c r="J24" s="23"/>
      <c r="K24" s="68"/>
      <c r="L24" s="9"/>
      <c r="M24" s="9"/>
      <c r="N24" s="17"/>
      <c r="O24" s="68"/>
      <c r="P24" s="54"/>
      <c r="Q24" s="54"/>
      <c r="R24" s="18"/>
      <c r="S24" s="17"/>
      <c r="T24" s="17"/>
      <c r="U24" s="17"/>
      <c r="V24" s="19"/>
      <c r="W24" s="18"/>
      <c r="X24" s="475"/>
      <c r="Y24" s="475"/>
      <c r="Z24" s="475"/>
      <c r="AA24" s="475"/>
      <c r="AB24" s="475"/>
      <c r="AC24" s="475"/>
      <c r="AD24" s="475"/>
      <c r="AE24" s="475"/>
      <c r="AF24" s="475"/>
      <c r="AG24" s="475"/>
      <c r="AH24" s="475"/>
      <c r="AI24" s="475"/>
      <c r="AJ24" s="475"/>
      <c r="AK24" s="475"/>
      <c r="AL24" s="475"/>
      <c r="AM24" s="475"/>
      <c r="AN24" s="475"/>
      <c r="AO24" s="475"/>
      <c r="AP24" s="475"/>
      <c r="AQ24" s="475"/>
      <c r="AR24" s="475"/>
      <c r="AS24" s="475"/>
      <c r="AT24" s="475"/>
      <c r="AU24" s="475"/>
      <c r="AV24" s="475"/>
      <c r="AW24" s="475"/>
      <c r="AX24" s="475"/>
      <c r="AY24" s="475"/>
      <c r="AZ24" s="475"/>
      <c r="BA24" s="475"/>
      <c r="BB24" s="475"/>
      <c r="BC24" s="475"/>
      <c r="BD24" s="475"/>
      <c r="BE24" s="475"/>
      <c r="BF24" s="475"/>
      <c r="BG24" s="475"/>
      <c r="BH24" s="475"/>
      <c r="BI24" s="475"/>
      <c r="BJ24" s="475"/>
      <c r="BK24" s="475"/>
      <c r="BL24" s="475"/>
      <c r="BM24" s="475"/>
      <c r="BN24" s="475"/>
      <c r="BO24" s="475"/>
      <c r="BP24" s="475"/>
      <c r="BQ24" s="475"/>
      <c r="BR24" s="475"/>
      <c r="BS24" s="475"/>
      <c r="BT24" s="475"/>
      <c r="BU24" s="475"/>
      <c r="BV24" s="475"/>
      <c r="BW24" s="475"/>
    </row>
    <row r="25" spans="1:75" s="5" customFormat="1" ht="18" collapsed="1">
      <c r="A25" s="485" t="s">
        <v>593</v>
      </c>
      <c r="B25" s="485"/>
      <c r="C25" s="485"/>
      <c r="D25" s="485"/>
      <c r="E25" s="485"/>
      <c r="F25" s="485"/>
      <c r="G25" s="485"/>
      <c r="H25" s="485"/>
      <c r="I25" s="482"/>
      <c r="J25" s="482"/>
      <c r="K25" s="482"/>
      <c r="L25" s="482"/>
      <c r="M25" s="482"/>
      <c r="N25" s="482"/>
      <c r="O25" s="482"/>
      <c r="P25" s="482"/>
      <c r="Q25" s="482"/>
      <c r="R25" s="482"/>
      <c r="S25" s="482"/>
      <c r="T25" s="482"/>
      <c r="U25" s="482"/>
      <c r="V25" s="482"/>
      <c r="W25" s="482"/>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475"/>
      <c r="BC25" s="475"/>
      <c r="BD25" s="475"/>
      <c r="BE25" s="475"/>
      <c r="BF25" s="475"/>
      <c r="BG25" s="475"/>
      <c r="BH25" s="475"/>
      <c r="BI25" s="475"/>
      <c r="BJ25" s="475"/>
      <c r="BK25" s="475"/>
      <c r="BL25" s="475"/>
      <c r="BM25" s="475"/>
      <c r="BN25" s="475"/>
      <c r="BO25" s="475"/>
      <c r="BP25" s="475"/>
      <c r="BQ25" s="475"/>
      <c r="BR25" s="475"/>
      <c r="BS25" s="475"/>
      <c r="BT25" s="475"/>
      <c r="BU25" s="475"/>
      <c r="BV25" s="475"/>
      <c r="BW25" s="475"/>
    </row>
    <row r="26" spans="1:75" s="5" customFormat="1" ht="191.25" hidden="1" outlineLevel="1">
      <c r="A26" s="10">
        <v>10</v>
      </c>
      <c r="B26" s="94" t="s">
        <v>753</v>
      </c>
      <c r="C26" s="94"/>
      <c r="D26" s="276" t="s">
        <v>203</v>
      </c>
      <c r="E26" s="94" t="s">
        <v>754</v>
      </c>
      <c r="F26" s="79" t="s">
        <v>755</v>
      </c>
      <c r="G26" s="308" t="s">
        <v>756</v>
      </c>
      <c r="H26" s="308" t="s">
        <v>250</v>
      </c>
      <c r="I26" s="56" t="s">
        <v>123</v>
      </c>
      <c r="J26" s="23" t="s">
        <v>124</v>
      </c>
      <c r="K26" s="68" t="str">
        <f t="array" ref="K26">INDEX(evaluacion,MATCH(I26&amp;J26,impacto&amp;probabilidad,0))</f>
        <v>6 = Zona de riesgo moderada. Asumir el riesgo. Reducir el Riesgo.</v>
      </c>
      <c r="L26" s="9" t="s">
        <v>163</v>
      </c>
      <c r="M26" s="9" t="s">
        <v>19</v>
      </c>
      <c r="N26" s="82" t="s">
        <v>251</v>
      </c>
      <c r="O26" s="289" t="s">
        <v>896</v>
      </c>
      <c r="P26" s="54" t="s">
        <v>216</v>
      </c>
      <c r="Q26" s="83" t="s">
        <v>252</v>
      </c>
      <c r="R26" s="84" t="s">
        <v>253</v>
      </c>
      <c r="S26" s="92" t="s">
        <v>254</v>
      </c>
      <c r="T26" s="82" t="s">
        <v>255</v>
      </c>
      <c r="U26" s="86">
        <v>1</v>
      </c>
      <c r="V26" s="87" t="s">
        <v>256</v>
      </c>
      <c r="W26" s="296" t="s">
        <v>987</v>
      </c>
      <c r="X26" s="475"/>
      <c r="Y26" s="475"/>
      <c r="Z26" s="475"/>
      <c r="AA26" s="475"/>
      <c r="AB26" s="475"/>
      <c r="AC26" s="475"/>
      <c r="AD26" s="475"/>
      <c r="AE26" s="475"/>
      <c r="AF26" s="475"/>
      <c r="AG26" s="475"/>
      <c r="AH26" s="475"/>
      <c r="AI26" s="475"/>
      <c r="AJ26" s="475"/>
      <c r="AK26" s="475"/>
      <c r="AL26" s="475"/>
      <c r="AM26" s="475"/>
      <c r="AN26" s="475"/>
      <c r="AO26" s="475"/>
      <c r="AP26" s="475"/>
      <c r="AQ26" s="475"/>
      <c r="AR26" s="475"/>
      <c r="AS26" s="475"/>
      <c r="AT26" s="475"/>
      <c r="AU26" s="475"/>
      <c r="AV26" s="475"/>
      <c r="AW26" s="475"/>
      <c r="AX26" s="475"/>
      <c r="AY26" s="475"/>
      <c r="AZ26" s="475"/>
      <c r="BA26" s="475"/>
      <c r="BB26" s="475"/>
      <c r="BC26" s="475"/>
      <c r="BD26" s="475"/>
      <c r="BE26" s="475"/>
      <c r="BF26" s="475"/>
      <c r="BG26" s="475"/>
      <c r="BH26" s="475"/>
      <c r="BI26" s="475"/>
      <c r="BJ26" s="475"/>
      <c r="BK26" s="475"/>
      <c r="BL26" s="475"/>
      <c r="BM26" s="475"/>
      <c r="BN26" s="475"/>
      <c r="BO26" s="475"/>
      <c r="BP26" s="475"/>
      <c r="BQ26" s="475"/>
      <c r="BR26" s="475"/>
      <c r="BS26" s="475"/>
      <c r="BT26" s="475"/>
      <c r="BU26" s="475"/>
      <c r="BV26" s="475"/>
      <c r="BW26" s="475"/>
    </row>
    <row r="27" spans="1:75" s="5" customFormat="1" ht="156.75" hidden="1" outlineLevel="1">
      <c r="A27" s="10">
        <v>11</v>
      </c>
      <c r="B27" s="83" t="s">
        <v>757</v>
      </c>
      <c r="C27" s="83"/>
      <c r="D27" s="276" t="s">
        <v>201</v>
      </c>
      <c r="E27" s="83" t="s">
        <v>257</v>
      </c>
      <c r="F27" s="276" t="s">
        <v>587</v>
      </c>
      <c r="G27" s="308" t="s">
        <v>588</v>
      </c>
      <c r="H27" s="308" t="s">
        <v>758</v>
      </c>
      <c r="I27" s="56" t="s">
        <v>127</v>
      </c>
      <c r="J27" s="23" t="s">
        <v>124</v>
      </c>
      <c r="K27" s="68" t="str">
        <f t="array" ref="K27">INDEX(evaluacion,MATCH(I27&amp;J27,impacto&amp;probabilidad,0))</f>
        <v>8 = Zona de riesgo alta. Reducir el riesgo. Evitar el riesgo compartir o transferir.</v>
      </c>
      <c r="L27" s="9" t="s">
        <v>163</v>
      </c>
      <c r="M27" s="9" t="s">
        <v>19</v>
      </c>
      <c r="N27" s="82" t="s">
        <v>258</v>
      </c>
      <c r="O27" s="68" t="str">
        <f t="array" aca="1" ref="O27" ca="1">OFFSET(valoracion,MATCH(K27&amp;L27&amp;M27,evaluacion2&amp;controles&amp;tipo,0),0)</f>
        <v>4 = Zona de riesgo baja. Asumir el riesgo</v>
      </c>
      <c r="P27" s="54" t="s">
        <v>216</v>
      </c>
      <c r="Q27" s="83" t="s">
        <v>759</v>
      </c>
      <c r="R27" s="84" t="s">
        <v>259</v>
      </c>
      <c r="S27" s="85" t="s">
        <v>260</v>
      </c>
      <c r="T27" s="82" t="s">
        <v>261</v>
      </c>
      <c r="U27" s="86">
        <v>1</v>
      </c>
      <c r="V27" s="87" t="s">
        <v>262</v>
      </c>
      <c r="W27" s="296" t="s">
        <v>987</v>
      </c>
      <c r="X27" s="475"/>
      <c r="Y27" s="475"/>
      <c r="Z27" s="475"/>
      <c r="AA27" s="475"/>
      <c r="AB27" s="475"/>
      <c r="AC27" s="475"/>
      <c r="AD27" s="475"/>
      <c r="AE27" s="475"/>
      <c r="AF27" s="475"/>
      <c r="AG27" s="475"/>
      <c r="AH27" s="475"/>
      <c r="AI27" s="475"/>
      <c r="AJ27" s="475"/>
      <c r="AK27" s="475"/>
      <c r="AL27" s="475"/>
      <c r="AM27" s="475"/>
      <c r="AN27" s="475"/>
      <c r="AO27" s="475"/>
      <c r="AP27" s="475"/>
      <c r="AQ27" s="475"/>
      <c r="AR27" s="475"/>
      <c r="AS27" s="475"/>
      <c r="AT27" s="475"/>
      <c r="AU27" s="475"/>
      <c r="AV27" s="475"/>
      <c r="AW27" s="475"/>
      <c r="AX27" s="475"/>
      <c r="AY27" s="475"/>
      <c r="AZ27" s="475"/>
      <c r="BA27" s="475"/>
      <c r="BB27" s="475"/>
      <c r="BC27" s="475"/>
      <c r="BD27" s="475"/>
      <c r="BE27" s="475"/>
      <c r="BF27" s="475"/>
      <c r="BG27" s="475"/>
      <c r="BH27" s="475"/>
      <c r="BI27" s="475"/>
      <c r="BJ27" s="475"/>
      <c r="BK27" s="475"/>
      <c r="BL27" s="475"/>
      <c r="BM27" s="475"/>
      <c r="BN27" s="475"/>
      <c r="BO27" s="475"/>
      <c r="BP27" s="475"/>
      <c r="BQ27" s="475"/>
      <c r="BR27" s="475"/>
      <c r="BS27" s="475"/>
      <c r="BT27" s="475"/>
      <c r="BU27" s="475"/>
      <c r="BV27" s="475"/>
      <c r="BW27" s="475"/>
    </row>
    <row r="28" spans="1:75" s="5" customFormat="1" ht="228" hidden="1" outlineLevel="1">
      <c r="A28" s="10">
        <v>12</v>
      </c>
      <c r="B28" s="286" t="s">
        <v>647</v>
      </c>
      <c r="C28" s="286"/>
      <c r="D28" s="277" t="s">
        <v>205</v>
      </c>
      <c r="E28" s="90" t="s">
        <v>648</v>
      </c>
      <c r="F28" s="276" t="s">
        <v>879</v>
      </c>
      <c r="G28" s="112" t="s">
        <v>649</v>
      </c>
      <c r="H28" s="293" t="s">
        <v>650</v>
      </c>
      <c r="I28" s="56" t="s">
        <v>127</v>
      </c>
      <c r="J28" s="23" t="s">
        <v>134</v>
      </c>
      <c r="K28" s="68" t="str">
        <f t="array" ref="K28">INDEX(evaluacion,MATCH(I28&amp;J28,impacto&amp;probabilidad,0))</f>
        <v>4 = Zona de riesgo alta. Reducir el riesgo. Evitar el riesgo compartir o transferir.</v>
      </c>
      <c r="L28" s="9" t="s">
        <v>163</v>
      </c>
      <c r="M28" s="9" t="s">
        <v>19</v>
      </c>
      <c r="N28" s="82" t="s">
        <v>651</v>
      </c>
      <c r="O28" s="68" t="str">
        <f t="array" aca="1" ref="O28" ca="1">OFFSET(valoracion,MATCH(K28&amp;L28&amp;M28,evaluacion2&amp;controles&amp;tipo,0),0)</f>
        <v>4 = Zona de riesgo alta. Reducir el riesgo. Evitar el riesgo compartir o transferir.</v>
      </c>
      <c r="P28" s="54" t="s">
        <v>263</v>
      </c>
      <c r="Q28" s="83" t="s">
        <v>897</v>
      </c>
      <c r="R28" s="293" t="s">
        <v>269</v>
      </c>
      <c r="S28" s="92" t="s">
        <v>281</v>
      </c>
      <c r="T28" s="96" t="s">
        <v>266</v>
      </c>
      <c r="U28" s="97">
        <v>0</v>
      </c>
      <c r="V28" s="87" t="s">
        <v>242</v>
      </c>
      <c r="W28" s="263" t="s">
        <v>1016</v>
      </c>
      <c r="X28" s="475"/>
      <c r="Y28" s="475"/>
      <c r="Z28" s="475"/>
      <c r="AA28" s="475"/>
      <c r="AB28" s="475"/>
      <c r="AC28" s="475"/>
      <c r="AD28" s="475"/>
      <c r="AE28" s="475"/>
      <c r="AF28" s="475"/>
      <c r="AG28" s="475"/>
      <c r="AH28" s="475"/>
      <c r="AI28" s="475"/>
      <c r="AJ28" s="475"/>
      <c r="AK28" s="475"/>
      <c r="AL28" s="475"/>
      <c r="AM28" s="475"/>
      <c r="AN28" s="475"/>
      <c r="AO28" s="475"/>
      <c r="AP28" s="475"/>
      <c r="AQ28" s="475"/>
      <c r="AR28" s="475"/>
      <c r="AS28" s="475"/>
      <c r="AT28" s="475"/>
      <c r="AU28" s="475"/>
      <c r="AV28" s="475"/>
      <c r="AW28" s="475"/>
      <c r="AX28" s="475"/>
      <c r="AY28" s="475"/>
      <c r="AZ28" s="475"/>
      <c r="BA28" s="475"/>
      <c r="BB28" s="475"/>
      <c r="BC28" s="475"/>
      <c r="BD28" s="475"/>
      <c r="BE28" s="475"/>
      <c r="BF28" s="475"/>
      <c r="BG28" s="475"/>
      <c r="BH28" s="475"/>
      <c r="BI28" s="475"/>
      <c r="BJ28" s="475"/>
      <c r="BK28" s="475"/>
      <c r="BL28" s="475"/>
      <c r="BM28" s="475"/>
      <c r="BN28" s="475"/>
      <c r="BO28" s="475"/>
      <c r="BP28" s="475"/>
      <c r="BQ28" s="475"/>
      <c r="BR28" s="475"/>
      <c r="BS28" s="475"/>
      <c r="BT28" s="475"/>
      <c r="BU28" s="475"/>
      <c r="BV28" s="475"/>
      <c r="BW28" s="475"/>
    </row>
    <row r="29" spans="1:75" s="5" customFormat="1" ht="228" hidden="1" outlineLevel="1">
      <c r="A29" s="10">
        <v>13</v>
      </c>
      <c r="B29" s="378" t="s">
        <v>898</v>
      </c>
      <c r="C29" s="378"/>
      <c r="D29" s="376" t="s">
        <v>205</v>
      </c>
      <c r="E29" s="90" t="s">
        <v>245</v>
      </c>
      <c r="F29" s="276" t="s">
        <v>589</v>
      </c>
      <c r="G29" s="105" t="s">
        <v>248</v>
      </c>
      <c r="H29" s="106" t="s">
        <v>249</v>
      </c>
      <c r="I29" s="56" t="s">
        <v>127</v>
      </c>
      <c r="J29" s="23" t="s">
        <v>134</v>
      </c>
      <c r="K29" s="68" t="str">
        <f t="array" ref="K29">INDEX(evaluacion,MATCH(I29&amp;J29,impacto&amp;probabilidad,0))</f>
        <v>4 = Zona de riesgo alta. Reducir el riesgo. Evitar el riesgo compartir o transferir.</v>
      </c>
      <c r="L29" s="9" t="s">
        <v>163</v>
      </c>
      <c r="M29" s="9" t="s">
        <v>19</v>
      </c>
      <c r="N29" s="82" t="s">
        <v>899</v>
      </c>
      <c r="O29" s="68" t="str">
        <f t="array" aca="1" ref="O29" ca="1">OFFSET(valoracion,MATCH(K29&amp;L29&amp;M29,evaluacion2&amp;controles&amp;tipo,0),0)</f>
        <v>4 = Zona de riesgo alta. Reducir el riesgo. Evitar el riesgo compartir o transferir.</v>
      </c>
      <c r="P29" s="54" t="s">
        <v>263</v>
      </c>
      <c r="Q29" s="83" t="s">
        <v>268</v>
      </c>
      <c r="R29" s="293" t="s">
        <v>269</v>
      </c>
      <c r="S29" s="92" t="s">
        <v>281</v>
      </c>
      <c r="T29" s="96" t="s">
        <v>266</v>
      </c>
      <c r="U29" s="98">
        <v>0</v>
      </c>
      <c r="V29" s="87" t="s">
        <v>242</v>
      </c>
      <c r="W29" s="263" t="s">
        <v>1000</v>
      </c>
      <c r="X29" s="475"/>
      <c r="Y29" s="475"/>
      <c r="Z29" s="475"/>
      <c r="AA29" s="475"/>
      <c r="AB29" s="475"/>
      <c r="AC29" s="475"/>
      <c r="AD29" s="475"/>
      <c r="AE29" s="475"/>
      <c r="AF29" s="475"/>
      <c r="AG29" s="475"/>
      <c r="AH29" s="475"/>
      <c r="AI29" s="475"/>
      <c r="AJ29" s="475"/>
      <c r="AK29" s="475"/>
      <c r="AL29" s="475"/>
      <c r="AM29" s="475"/>
      <c r="AN29" s="475"/>
      <c r="AO29" s="475"/>
      <c r="AP29" s="475"/>
      <c r="AQ29" s="475"/>
      <c r="AR29" s="475"/>
      <c r="AS29" s="475"/>
      <c r="AT29" s="475"/>
      <c r="AU29" s="475"/>
      <c r="AV29" s="475"/>
      <c r="AW29" s="475"/>
      <c r="AX29" s="475"/>
      <c r="AY29" s="475"/>
      <c r="AZ29" s="475"/>
      <c r="BA29" s="475"/>
      <c r="BB29" s="475"/>
      <c r="BC29" s="475"/>
      <c r="BD29" s="475"/>
      <c r="BE29" s="475"/>
      <c r="BF29" s="475"/>
      <c r="BG29" s="475"/>
      <c r="BH29" s="475"/>
      <c r="BI29" s="475"/>
      <c r="BJ29" s="475"/>
      <c r="BK29" s="475"/>
      <c r="BL29" s="475"/>
      <c r="BM29" s="475"/>
      <c r="BN29" s="475"/>
      <c r="BO29" s="475"/>
      <c r="BP29" s="475"/>
      <c r="BQ29" s="475"/>
      <c r="BR29" s="475"/>
      <c r="BS29" s="475"/>
      <c r="BT29" s="475"/>
      <c r="BU29" s="475"/>
      <c r="BV29" s="475"/>
      <c r="BW29" s="475"/>
    </row>
    <row r="30" spans="1:75" s="5" customFormat="1" hidden="1" outlineLevel="1">
      <c r="A30" s="10"/>
      <c r="B30" s="10"/>
      <c r="C30" s="10"/>
      <c r="D30" s="77"/>
      <c r="E30" s="10"/>
      <c r="F30" s="10"/>
      <c r="G30" s="75"/>
      <c r="H30" s="75"/>
      <c r="I30" s="56"/>
      <c r="J30" s="23"/>
      <c r="K30" s="68"/>
      <c r="L30" s="9"/>
      <c r="M30" s="9"/>
      <c r="N30" s="9"/>
      <c r="O30" s="68"/>
      <c r="P30" s="6"/>
      <c r="Q30" s="6"/>
      <c r="R30" s="14"/>
      <c r="S30" s="9"/>
      <c r="T30" s="9"/>
      <c r="U30" s="9"/>
      <c r="V30" s="7"/>
      <c r="W30" s="14"/>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475"/>
      <c r="AY30" s="475"/>
      <c r="AZ30" s="475"/>
      <c r="BA30" s="475"/>
      <c r="BB30" s="475"/>
      <c r="BC30" s="475"/>
      <c r="BD30" s="475"/>
      <c r="BE30" s="475"/>
      <c r="BF30" s="475"/>
      <c r="BG30" s="475"/>
      <c r="BH30" s="475"/>
      <c r="BI30" s="475"/>
      <c r="BJ30" s="475"/>
      <c r="BK30" s="475"/>
      <c r="BL30" s="475"/>
      <c r="BM30" s="475"/>
      <c r="BN30" s="475"/>
      <c r="BO30" s="475"/>
      <c r="BP30" s="475"/>
      <c r="BQ30" s="475"/>
      <c r="BR30" s="475"/>
      <c r="BS30" s="475"/>
      <c r="BT30" s="475"/>
      <c r="BU30" s="475"/>
      <c r="BV30" s="475"/>
      <c r="BW30" s="475"/>
    </row>
    <row r="31" spans="1:75" s="5" customFormat="1" ht="18" collapsed="1">
      <c r="A31" s="480" t="s">
        <v>212</v>
      </c>
      <c r="B31" s="480"/>
      <c r="C31" s="480"/>
      <c r="D31" s="480"/>
      <c r="E31" s="480"/>
      <c r="F31" s="480"/>
      <c r="G31" s="480"/>
      <c r="H31" s="480"/>
      <c r="I31" s="482"/>
      <c r="J31" s="482"/>
      <c r="K31" s="482"/>
      <c r="L31" s="482"/>
      <c r="M31" s="482"/>
      <c r="N31" s="482"/>
      <c r="O31" s="482"/>
      <c r="P31" s="482"/>
      <c r="Q31" s="482"/>
      <c r="R31" s="482"/>
      <c r="S31" s="482"/>
      <c r="T31" s="482"/>
      <c r="U31" s="482"/>
      <c r="V31" s="482"/>
      <c r="W31" s="482"/>
      <c r="X31" s="475"/>
      <c r="Y31" s="475"/>
      <c r="Z31" s="475"/>
      <c r="AA31" s="475"/>
      <c r="AB31" s="475"/>
      <c r="AC31" s="475"/>
      <c r="AD31" s="475"/>
      <c r="AE31" s="475"/>
      <c r="AF31" s="475"/>
      <c r="AG31" s="475"/>
      <c r="AH31" s="475"/>
      <c r="AI31" s="475"/>
      <c r="AJ31" s="475"/>
      <c r="AK31" s="475"/>
      <c r="AL31" s="475"/>
      <c r="AM31" s="475"/>
      <c r="AN31" s="475"/>
      <c r="AO31" s="475"/>
      <c r="AP31" s="475"/>
      <c r="AQ31" s="475"/>
      <c r="AR31" s="475"/>
      <c r="AS31" s="475"/>
      <c r="AT31" s="475"/>
      <c r="AU31" s="475"/>
      <c r="AV31" s="475"/>
      <c r="AW31" s="475"/>
      <c r="AX31" s="475"/>
      <c r="AY31" s="475"/>
      <c r="AZ31" s="475"/>
      <c r="BA31" s="475"/>
      <c r="BB31" s="475"/>
      <c r="BC31" s="475"/>
      <c r="BD31" s="475"/>
      <c r="BE31" s="475"/>
      <c r="BF31" s="475"/>
      <c r="BG31" s="475"/>
      <c r="BH31" s="475"/>
      <c r="BI31" s="475"/>
      <c r="BJ31" s="475"/>
      <c r="BK31" s="475"/>
      <c r="BL31" s="475"/>
      <c r="BM31" s="475"/>
      <c r="BN31" s="475"/>
      <c r="BO31" s="475"/>
      <c r="BP31" s="475"/>
      <c r="BQ31" s="475"/>
      <c r="BR31" s="475"/>
      <c r="BS31" s="475"/>
      <c r="BT31" s="475"/>
      <c r="BU31" s="475"/>
      <c r="BV31" s="475"/>
      <c r="BW31" s="475"/>
    </row>
    <row r="32" spans="1:75" s="5" customFormat="1" ht="225" hidden="1" outlineLevel="1">
      <c r="A32" s="10">
        <v>14</v>
      </c>
      <c r="B32" s="314" t="s">
        <v>929</v>
      </c>
      <c r="C32" s="314"/>
      <c r="D32" s="276" t="s">
        <v>201</v>
      </c>
      <c r="E32" s="314" t="s">
        <v>929</v>
      </c>
      <c r="F32" s="276" t="s">
        <v>930</v>
      </c>
      <c r="G32" s="308" t="s">
        <v>931</v>
      </c>
      <c r="H32" s="308" t="s">
        <v>932</v>
      </c>
      <c r="I32" s="279" t="s">
        <v>128</v>
      </c>
      <c r="J32" s="280" t="s">
        <v>132</v>
      </c>
      <c r="K32" s="68" t="str">
        <f t="array" ref="K32">INDEX(evaluacion,MATCH(I32&amp;J32,impacto&amp;probabilidad,0))</f>
        <v>15 = Zona de riesgo extrema. Evitar el riesgo. Reducir el riesgo, Compartir o transferir.</v>
      </c>
      <c r="L32" s="9" t="s">
        <v>163</v>
      </c>
      <c r="M32" s="9" t="s">
        <v>19</v>
      </c>
      <c r="N32" s="345" t="s">
        <v>937</v>
      </c>
      <c r="O32" s="297" t="str">
        <f t="array" aca="1" ref="O32" ca="1">OFFSET(valoracion,MATCH(K32&amp;L32&amp;M32,evaluacion2&amp;controles&amp;tipo,0),0)</f>
        <v>9 = Zona de riesgo alta. Reducir el riesgo. Evitar el riesgo compartir o transferir.</v>
      </c>
      <c r="P32" s="54" t="s">
        <v>216</v>
      </c>
      <c r="Q32" s="83" t="s">
        <v>938</v>
      </c>
      <c r="R32" s="84" t="s">
        <v>939</v>
      </c>
      <c r="S32" s="85" t="s">
        <v>272</v>
      </c>
      <c r="T32" s="94" t="s">
        <v>940</v>
      </c>
      <c r="U32" s="86">
        <v>1</v>
      </c>
      <c r="V32" s="87" t="s">
        <v>256</v>
      </c>
      <c r="W32" s="262" t="s">
        <v>987</v>
      </c>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475"/>
      <c r="AY32" s="475"/>
      <c r="AZ32" s="475"/>
      <c r="BA32" s="475"/>
      <c r="BB32" s="475"/>
      <c r="BC32" s="475"/>
      <c r="BD32" s="475"/>
      <c r="BE32" s="475"/>
      <c r="BF32" s="475"/>
      <c r="BG32" s="475"/>
      <c r="BH32" s="475"/>
      <c r="BI32" s="475"/>
      <c r="BJ32" s="475"/>
      <c r="BK32" s="475"/>
      <c r="BL32" s="475"/>
      <c r="BM32" s="475"/>
      <c r="BN32" s="475"/>
      <c r="BO32" s="475"/>
      <c r="BP32" s="475"/>
      <c r="BQ32" s="475"/>
      <c r="BR32" s="475"/>
      <c r="BS32" s="475"/>
      <c r="BT32" s="475"/>
      <c r="BU32" s="475"/>
      <c r="BV32" s="475"/>
      <c r="BW32" s="475"/>
    </row>
    <row r="33" spans="1:75" s="5" customFormat="1" ht="228" hidden="1" outlineLevel="1">
      <c r="A33" s="278">
        <v>15</v>
      </c>
      <c r="B33" s="83" t="s">
        <v>703</v>
      </c>
      <c r="C33" s="83"/>
      <c r="D33" s="276" t="s">
        <v>203</v>
      </c>
      <c r="E33" s="83" t="s">
        <v>933</v>
      </c>
      <c r="F33" s="79" t="s">
        <v>934</v>
      </c>
      <c r="G33" s="308" t="s">
        <v>935</v>
      </c>
      <c r="H33" s="308" t="s">
        <v>936</v>
      </c>
      <c r="I33" s="279" t="s">
        <v>123</v>
      </c>
      <c r="J33" s="280" t="s">
        <v>132</v>
      </c>
      <c r="K33" s="68" t="str">
        <f t="array" ref="K33">INDEX(evaluacion,MATCH(I33&amp;J33,impacto&amp;probabilidad,0))</f>
        <v>9 = Zona de riesgo alta. Reducir el riesgo. Evitar el riesgo compartir o transferir.</v>
      </c>
      <c r="L33" s="9" t="s">
        <v>163</v>
      </c>
      <c r="M33" s="9" t="s">
        <v>19</v>
      </c>
      <c r="N33" s="291" t="s">
        <v>704</v>
      </c>
      <c r="O33" s="68" t="str">
        <f t="array" aca="1" ref="O33" ca="1">OFFSET(valoracion,MATCH(K33&amp;L33&amp;M33,evaluacion2&amp;controles&amp;tipo,0),0)</f>
        <v>3 = Zona de riesgo moderada. Asumir el riesgo. Reducir el Riesgo.</v>
      </c>
      <c r="P33" s="54" t="s">
        <v>216</v>
      </c>
      <c r="Q33" s="83" t="s">
        <v>660</v>
      </c>
      <c r="R33" s="84" t="s">
        <v>657</v>
      </c>
      <c r="S33" s="85" t="s">
        <v>274</v>
      </c>
      <c r="T33" s="89" t="s">
        <v>275</v>
      </c>
      <c r="U33" s="86">
        <v>1</v>
      </c>
      <c r="V33" s="87" t="s">
        <v>256</v>
      </c>
      <c r="W33" s="262" t="s">
        <v>987</v>
      </c>
      <c r="X33" s="475"/>
      <c r="Y33" s="475"/>
      <c r="Z33" s="475"/>
      <c r="AA33" s="475"/>
      <c r="AB33" s="475"/>
      <c r="AC33" s="475"/>
      <c r="AD33" s="475"/>
      <c r="AE33" s="475"/>
      <c r="AF33" s="475"/>
      <c r="AG33" s="475"/>
      <c r="AH33" s="475"/>
      <c r="AI33" s="475"/>
      <c r="AJ33" s="475"/>
      <c r="AK33" s="475"/>
      <c r="AL33" s="475"/>
      <c r="AM33" s="475"/>
      <c r="AN33" s="475"/>
      <c r="AO33" s="475"/>
      <c r="AP33" s="475"/>
      <c r="AQ33" s="475"/>
      <c r="AR33" s="475"/>
      <c r="AS33" s="475"/>
      <c r="AT33" s="475"/>
      <c r="AU33" s="475"/>
      <c r="AV33" s="475"/>
      <c r="AW33" s="475"/>
      <c r="AX33" s="475"/>
      <c r="AY33" s="475"/>
      <c r="AZ33" s="475"/>
      <c r="BA33" s="475"/>
      <c r="BB33" s="475"/>
      <c r="BC33" s="475"/>
      <c r="BD33" s="475"/>
      <c r="BE33" s="475"/>
      <c r="BF33" s="475"/>
      <c r="BG33" s="475"/>
      <c r="BH33" s="475"/>
      <c r="BI33" s="475"/>
      <c r="BJ33" s="475"/>
      <c r="BK33" s="475"/>
      <c r="BL33" s="475"/>
      <c r="BM33" s="475"/>
      <c r="BN33" s="475"/>
      <c r="BO33" s="475"/>
      <c r="BP33" s="475"/>
      <c r="BQ33" s="475"/>
      <c r="BR33" s="475"/>
      <c r="BS33" s="475"/>
      <c r="BT33" s="475"/>
      <c r="BU33" s="475"/>
      <c r="BV33" s="475"/>
      <c r="BW33" s="475"/>
    </row>
    <row r="34" spans="1:75" s="5" customFormat="1" ht="256.5" hidden="1" outlineLevel="1">
      <c r="A34" s="276">
        <v>16</v>
      </c>
      <c r="B34" s="379" t="s">
        <v>652</v>
      </c>
      <c r="C34" s="379"/>
      <c r="D34" s="277" t="s">
        <v>205</v>
      </c>
      <c r="E34" s="83" t="s">
        <v>653</v>
      </c>
      <c r="F34" s="276" t="s">
        <v>654</v>
      </c>
      <c r="G34" s="308" t="s">
        <v>655</v>
      </c>
      <c r="H34" s="308" t="s">
        <v>656</v>
      </c>
      <c r="I34" s="277" t="s">
        <v>127</v>
      </c>
      <c r="J34" s="346" t="s">
        <v>134</v>
      </c>
      <c r="K34" s="347" t="str">
        <f t="array" ref="K34">INDEX(evaluacion,MATCH(I34&amp;J34,impacto&amp;probabilidad,0))</f>
        <v>4 = Zona de riesgo alta. Reducir el riesgo. Evitar el riesgo compartir o transferir.</v>
      </c>
      <c r="L34" s="348" t="s">
        <v>163</v>
      </c>
      <c r="M34" s="348" t="s">
        <v>19</v>
      </c>
      <c r="N34" s="292" t="s">
        <v>658</v>
      </c>
      <c r="O34" s="347" t="str">
        <f t="array" aca="1" ref="O34" ca="1">OFFSET(valoracion,MATCH(K34&amp;L34&amp;M34,evaluacion2&amp;controles&amp;tipo,0),0)</f>
        <v>4 = Zona de riesgo alta. Reducir el riesgo. Evitar el riesgo compartir o transferir.</v>
      </c>
      <c r="P34" s="83" t="s">
        <v>216</v>
      </c>
      <c r="Q34" s="293" t="s">
        <v>659</v>
      </c>
      <c r="R34" s="84" t="s">
        <v>657</v>
      </c>
      <c r="S34" s="85" t="s">
        <v>274</v>
      </c>
      <c r="T34" s="106" t="s">
        <v>278</v>
      </c>
      <c r="U34" s="344">
        <v>0</v>
      </c>
      <c r="V34" s="87" t="s">
        <v>242</v>
      </c>
      <c r="W34" s="263" t="s">
        <v>1006</v>
      </c>
      <c r="X34" s="475"/>
      <c r="Y34" s="475"/>
      <c r="Z34" s="475"/>
      <c r="AA34" s="475"/>
      <c r="AB34" s="475"/>
      <c r="AC34" s="475"/>
      <c r="AD34" s="475"/>
      <c r="AE34" s="475"/>
      <c r="AF34" s="475"/>
      <c r="AG34" s="475"/>
      <c r="AH34" s="475"/>
      <c r="AI34" s="475"/>
      <c r="AJ34" s="475"/>
      <c r="AK34" s="475"/>
      <c r="AL34" s="475"/>
      <c r="AM34" s="475"/>
      <c r="AN34" s="475"/>
      <c r="AO34" s="475"/>
      <c r="AP34" s="475"/>
      <c r="AQ34" s="475"/>
      <c r="AR34" s="475"/>
      <c r="AS34" s="475"/>
      <c r="AT34" s="475"/>
      <c r="AU34" s="475"/>
      <c r="AV34" s="475"/>
      <c r="AW34" s="475"/>
      <c r="AX34" s="475"/>
      <c r="AY34" s="475"/>
      <c r="AZ34" s="475"/>
      <c r="BA34" s="475"/>
      <c r="BB34" s="475"/>
      <c r="BC34" s="475"/>
      <c r="BD34" s="475"/>
      <c r="BE34" s="475"/>
      <c r="BF34" s="475"/>
      <c r="BG34" s="475"/>
      <c r="BH34" s="475"/>
      <c r="BI34" s="475"/>
      <c r="BJ34" s="475"/>
      <c r="BK34" s="475"/>
      <c r="BL34" s="475"/>
      <c r="BM34" s="475"/>
      <c r="BN34" s="475"/>
      <c r="BO34" s="475"/>
      <c r="BP34" s="475"/>
      <c r="BQ34" s="475"/>
      <c r="BR34" s="475"/>
      <c r="BS34" s="475"/>
      <c r="BT34" s="475"/>
      <c r="BU34" s="475"/>
      <c r="BV34" s="475"/>
      <c r="BW34" s="475"/>
    </row>
    <row r="35" spans="1:75" s="5" customFormat="1" hidden="1" outlineLevel="1">
      <c r="A35" s="10"/>
      <c r="B35" s="10"/>
      <c r="C35" s="10"/>
      <c r="D35" s="77"/>
      <c r="E35" s="10"/>
      <c r="F35" s="10"/>
      <c r="G35" s="75"/>
      <c r="H35" s="75"/>
      <c r="I35" s="56"/>
      <c r="J35" s="23"/>
      <c r="K35" s="68"/>
      <c r="L35" s="9"/>
      <c r="M35" s="9"/>
      <c r="N35" s="9"/>
      <c r="O35" s="68"/>
      <c r="P35" s="6"/>
      <c r="Q35" s="54"/>
      <c r="R35" s="14"/>
      <c r="S35" s="9"/>
      <c r="T35" s="9"/>
      <c r="U35" s="9"/>
      <c r="V35" s="7"/>
      <c r="W35" s="18"/>
      <c r="X35" s="475"/>
      <c r="Y35" s="475"/>
      <c r="Z35" s="475"/>
      <c r="AA35" s="475"/>
      <c r="AB35" s="475"/>
      <c r="AC35" s="475"/>
      <c r="AD35" s="475"/>
      <c r="AE35" s="475"/>
      <c r="AF35" s="475"/>
      <c r="AG35" s="475"/>
      <c r="AH35" s="475"/>
      <c r="AI35" s="475"/>
      <c r="AJ35" s="475"/>
      <c r="AK35" s="475"/>
      <c r="AL35" s="475"/>
      <c r="AM35" s="475"/>
      <c r="AN35" s="475"/>
      <c r="AO35" s="475"/>
      <c r="AP35" s="475"/>
      <c r="AQ35" s="475"/>
      <c r="AR35" s="475"/>
      <c r="AS35" s="475"/>
      <c r="AT35" s="475"/>
      <c r="AU35" s="475"/>
      <c r="AV35" s="475"/>
      <c r="AW35" s="475"/>
      <c r="AX35" s="475"/>
      <c r="AY35" s="475"/>
      <c r="AZ35" s="475"/>
      <c r="BA35" s="475"/>
      <c r="BB35" s="475"/>
      <c r="BC35" s="475"/>
      <c r="BD35" s="475"/>
      <c r="BE35" s="475"/>
      <c r="BF35" s="475"/>
      <c r="BG35" s="475"/>
      <c r="BH35" s="475"/>
      <c r="BI35" s="475"/>
      <c r="BJ35" s="475"/>
      <c r="BK35" s="475"/>
      <c r="BL35" s="475"/>
      <c r="BM35" s="475"/>
      <c r="BN35" s="475"/>
      <c r="BO35" s="475"/>
      <c r="BP35" s="475"/>
      <c r="BQ35" s="475"/>
      <c r="BR35" s="475"/>
      <c r="BS35" s="475"/>
      <c r="BT35" s="475"/>
      <c r="BU35" s="475"/>
      <c r="BV35" s="475"/>
      <c r="BW35" s="475"/>
    </row>
    <row r="36" spans="1:75" s="5" customFormat="1" ht="18" collapsed="1">
      <c r="A36" s="485" t="s">
        <v>194</v>
      </c>
      <c r="B36" s="485"/>
      <c r="C36" s="485"/>
      <c r="D36" s="485"/>
      <c r="E36" s="485"/>
      <c r="F36" s="485"/>
      <c r="G36" s="485"/>
      <c r="H36" s="485"/>
      <c r="I36" s="482" t="s">
        <v>594</v>
      </c>
      <c r="J36" s="482"/>
      <c r="K36" s="482"/>
      <c r="L36" s="482"/>
      <c r="M36" s="482"/>
      <c r="N36" s="482"/>
      <c r="O36" s="482"/>
      <c r="P36" s="482"/>
      <c r="Q36" s="482"/>
      <c r="R36" s="482"/>
      <c r="S36" s="482"/>
      <c r="T36" s="482"/>
      <c r="U36" s="482"/>
      <c r="V36" s="482"/>
      <c r="W36" s="482"/>
      <c r="X36" s="475"/>
      <c r="Y36" s="475"/>
      <c r="Z36" s="475"/>
      <c r="AA36" s="475"/>
      <c r="AB36" s="475"/>
      <c r="AC36" s="475"/>
      <c r="AD36" s="475"/>
      <c r="AE36" s="475"/>
      <c r="AF36" s="475"/>
      <c r="AG36" s="475"/>
      <c r="AH36" s="475"/>
      <c r="AI36" s="475"/>
      <c r="AJ36" s="475"/>
      <c r="AK36" s="475"/>
      <c r="AL36" s="475"/>
      <c r="AM36" s="475"/>
      <c r="AN36" s="475"/>
      <c r="AO36" s="475"/>
      <c r="AP36" s="475"/>
      <c r="AQ36" s="475"/>
      <c r="AR36" s="475"/>
      <c r="AS36" s="475"/>
      <c r="AT36" s="475"/>
      <c r="AU36" s="475"/>
      <c r="AV36" s="475"/>
      <c r="AW36" s="475"/>
      <c r="AX36" s="475"/>
      <c r="AY36" s="475"/>
      <c r="AZ36" s="475"/>
      <c r="BA36" s="475"/>
      <c r="BB36" s="475"/>
      <c r="BC36" s="475"/>
      <c r="BD36" s="475"/>
      <c r="BE36" s="475"/>
      <c r="BF36" s="475"/>
      <c r="BG36" s="475"/>
      <c r="BH36" s="475"/>
      <c r="BI36" s="475"/>
      <c r="BJ36" s="475"/>
      <c r="BK36" s="475"/>
      <c r="BL36" s="475"/>
      <c r="BM36" s="475"/>
      <c r="BN36" s="475"/>
      <c r="BO36" s="475"/>
      <c r="BP36" s="475"/>
      <c r="BQ36" s="475"/>
      <c r="BR36" s="475"/>
      <c r="BS36" s="475"/>
      <c r="BT36" s="475"/>
      <c r="BU36" s="475"/>
      <c r="BV36" s="475"/>
      <c r="BW36" s="475"/>
    </row>
    <row r="37" spans="1:75" s="5" customFormat="1" ht="242.25" hidden="1" outlineLevel="1">
      <c r="A37" s="10">
        <v>17</v>
      </c>
      <c r="B37" s="83" t="s">
        <v>760</v>
      </c>
      <c r="C37" s="83"/>
      <c r="D37" s="276" t="s">
        <v>203</v>
      </c>
      <c r="E37" s="83" t="s">
        <v>624</v>
      </c>
      <c r="F37" s="282" t="s">
        <v>763</v>
      </c>
      <c r="G37" s="308" t="s">
        <v>765</v>
      </c>
      <c r="H37" s="308" t="s">
        <v>764</v>
      </c>
      <c r="I37" s="56" t="s">
        <v>127</v>
      </c>
      <c r="J37" s="23" t="s">
        <v>124</v>
      </c>
      <c r="K37" s="68" t="str">
        <f t="array" ref="K37">INDEX(evaluacion,MATCH(I37&amp;J37,impacto&amp;probabilidad,0))</f>
        <v>8 = Zona de riesgo alta. Reducir el riesgo. Evitar el riesgo compartir o transferir.</v>
      </c>
      <c r="L37" s="9" t="s">
        <v>163</v>
      </c>
      <c r="M37" s="9" t="s">
        <v>19</v>
      </c>
      <c r="N37" s="82" t="s">
        <v>838</v>
      </c>
      <c r="O37" s="68" t="str">
        <f t="array" aca="1" ref="O37" ca="1">OFFSET(valoracion,MATCH(K37&amp;L37&amp;M37,evaluacion2&amp;controles&amp;tipo,0),0)</f>
        <v>4 = Zona de riesgo baja. Asumir el riesgo</v>
      </c>
      <c r="P37" s="83" t="s">
        <v>279</v>
      </c>
      <c r="Q37" s="83" t="s">
        <v>625</v>
      </c>
      <c r="R37" s="84" t="s">
        <v>626</v>
      </c>
      <c r="S37" s="92" t="s">
        <v>280</v>
      </c>
      <c r="T37" s="82" t="s">
        <v>627</v>
      </c>
      <c r="U37" s="86">
        <v>1</v>
      </c>
      <c r="V37" s="87" t="s">
        <v>256</v>
      </c>
      <c r="W37" s="268" t="s">
        <v>987</v>
      </c>
      <c r="X37" s="475"/>
      <c r="Y37" s="475"/>
      <c r="Z37" s="475"/>
      <c r="AA37" s="475"/>
      <c r="AB37" s="475"/>
      <c r="AC37" s="475"/>
      <c r="AD37" s="475"/>
      <c r="AE37" s="475"/>
      <c r="AF37" s="475"/>
      <c r="AG37" s="475"/>
      <c r="AH37" s="475"/>
      <c r="AI37" s="475"/>
      <c r="AJ37" s="475"/>
      <c r="AK37" s="475"/>
      <c r="AL37" s="475"/>
      <c r="AM37" s="475"/>
      <c r="AN37" s="475"/>
      <c r="AO37" s="475"/>
      <c r="AP37" s="475"/>
      <c r="AQ37" s="475"/>
      <c r="AR37" s="475"/>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row>
    <row r="38" spans="1:75" s="5" customFormat="1" ht="171" hidden="1" outlineLevel="1">
      <c r="A38" s="10">
        <v>18</v>
      </c>
      <c r="B38" s="83" t="s">
        <v>761</v>
      </c>
      <c r="C38" s="83"/>
      <c r="D38" s="283" t="s">
        <v>203</v>
      </c>
      <c r="E38" s="83" t="s">
        <v>766</v>
      </c>
      <c r="F38" s="276" t="s">
        <v>767</v>
      </c>
      <c r="G38" s="308" t="s">
        <v>628</v>
      </c>
      <c r="H38" s="308" t="s">
        <v>768</v>
      </c>
      <c r="I38" s="56" t="s">
        <v>126</v>
      </c>
      <c r="J38" s="23" t="s">
        <v>132</v>
      </c>
      <c r="K38" s="68" t="str">
        <f t="array" ref="K38">INDEX(evaluacion,MATCH(I38&amp;J38,impacto&amp;probabilidad,0))</f>
        <v>6 = Zona de riesgo moderada. Asumir el riesgo. Reducir el Riesgo.</v>
      </c>
      <c r="L38" s="9" t="s">
        <v>163</v>
      </c>
      <c r="M38" s="9" t="s">
        <v>19</v>
      </c>
      <c r="N38" s="82" t="s">
        <v>629</v>
      </c>
      <c r="O38" s="68" t="str">
        <f t="array" aca="1" ref="O38" ca="1">OFFSET(valoracion,MATCH(K38&amp;L38&amp;M38,evaluacion2&amp;controles&amp;tipo,0),0)</f>
        <v>2 = Zona de riesgo baja. Asumir el riesgo</v>
      </c>
      <c r="P38" s="83" t="s">
        <v>279</v>
      </c>
      <c r="Q38" s="83" t="s">
        <v>769</v>
      </c>
      <c r="R38" s="84" t="s">
        <v>630</v>
      </c>
      <c r="S38" s="85" t="s">
        <v>280</v>
      </c>
      <c r="T38" s="82" t="s">
        <v>631</v>
      </c>
      <c r="U38" s="86">
        <v>1</v>
      </c>
      <c r="V38" s="87" t="s">
        <v>256</v>
      </c>
      <c r="W38" s="268" t="s">
        <v>987</v>
      </c>
      <c r="X38" s="475"/>
      <c r="Y38" s="475"/>
      <c r="Z38" s="475"/>
      <c r="AA38" s="475"/>
      <c r="AB38" s="475"/>
      <c r="AC38" s="475"/>
      <c r="AD38" s="475"/>
      <c r="AE38" s="475"/>
      <c r="AF38" s="475"/>
      <c r="AG38" s="475"/>
      <c r="AH38" s="475"/>
      <c r="AI38" s="475"/>
      <c r="AJ38" s="475"/>
      <c r="AK38" s="475"/>
      <c r="AL38" s="475"/>
      <c r="AM38" s="475"/>
      <c r="AN38" s="475"/>
      <c r="AO38" s="475"/>
      <c r="AP38" s="475"/>
      <c r="AQ38" s="475"/>
      <c r="AR38" s="475"/>
      <c r="AS38" s="475"/>
      <c r="AT38" s="475"/>
      <c r="AU38" s="475"/>
      <c r="AV38" s="475"/>
      <c r="AW38" s="475"/>
      <c r="AX38" s="475"/>
      <c r="AY38" s="475"/>
      <c r="AZ38" s="475"/>
      <c r="BA38" s="475"/>
      <c r="BB38" s="475"/>
      <c r="BC38" s="475"/>
      <c r="BD38" s="475"/>
      <c r="BE38" s="475"/>
      <c r="BF38" s="475"/>
      <c r="BG38" s="475"/>
      <c r="BH38" s="475"/>
      <c r="BI38" s="475"/>
      <c r="BJ38" s="475"/>
      <c r="BK38" s="475"/>
      <c r="BL38" s="475"/>
      <c r="BM38" s="475"/>
      <c r="BN38" s="475"/>
      <c r="BO38" s="475"/>
      <c r="BP38" s="475"/>
      <c r="BQ38" s="475"/>
      <c r="BR38" s="475"/>
      <c r="BS38" s="475"/>
      <c r="BT38" s="475"/>
      <c r="BU38" s="475"/>
      <c r="BV38" s="475"/>
      <c r="BW38" s="475"/>
    </row>
    <row r="39" spans="1:75" s="5" customFormat="1" ht="228" hidden="1" outlineLevel="1">
      <c r="A39" s="10">
        <v>19</v>
      </c>
      <c r="B39" s="286" t="s">
        <v>684</v>
      </c>
      <c r="C39" s="286"/>
      <c r="D39" s="277" t="s">
        <v>205</v>
      </c>
      <c r="E39" s="90" t="s">
        <v>661</v>
      </c>
      <c r="F39" s="316" t="s">
        <v>662</v>
      </c>
      <c r="G39" s="317" t="s">
        <v>663</v>
      </c>
      <c r="H39" s="301" t="s">
        <v>664</v>
      </c>
      <c r="I39" s="56" t="s">
        <v>127</v>
      </c>
      <c r="J39" s="23" t="s">
        <v>124</v>
      </c>
      <c r="K39" s="68" t="str">
        <f t="array" ref="K39">INDEX(evaluacion,MATCH(I39&amp;J39,impacto&amp;probabilidad,0))</f>
        <v>8 = Zona de riesgo alta. Reducir el riesgo. Evitar el riesgo compartir o transferir.</v>
      </c>
      <c r="L39" s="9" t="s">
        <v>163</v>
      </c>
      <c r="M39" s="9" t="s">
        <v>19</v>
      </c>
      <c r="N39" s="82" t="s">
        <v>665</v>
      </c>
      <c r="O39" s="68" t="str">
        <f t="array" aca="1" ref="O39" ca="1">OFFSET(valoracion,MATCH(K39&amp;L39&amp;M39,evaluacion2&amp;controles&amp;tipo,0),0)</f>
        <v>4 = Zona de riesgo baja. Asumir el riesgo</v>
      </c>
      <c r="P39" s="83" t="s">
        <v>279</v>
      </c>
      <c r="Q39" s="83" t="s">
        <v>666</v>
      </c>
      <c r="R39" s="84" t="s">
        <v>667</v>
      </c>
      <c r="S39" s="92" t="s">
        <v>281</v>
      </c>
      <c r="T39" s="82" t="s">
        <v>282</v>
      </c>
      <c r="U39" s="86">
        <v>0</v>
      </c>
      <c r="V39" s="87" t="s">
        <v>695</v>
      </c>
      <c r="W39" s="263" t="s">
        <v>1007</v>
      </c>
      <c r="X39" s="475"/>
      <c r="Y39" s="475"/>
      <c r="Z39" s="475"/>
      <c r="AA39" s="475"/>
      <c r="AB39" s="475"/>
      <c r="AC39" s="475"/>
      <c r="AD39" s="475"/>
      <c r="AE39" s="475"/>
      <c r="AF39" s="475"/>
      <c r="AG39" s="475"/>
      <c r="AH39" s="475"/>
      <c r="AI39" s="475"/>
      <c r="AJ39" s="475"/>
      <c r="AK39" s="475"/>
      <c r="AL39" s="475"/>
      <c r="AM39" s="475"/>
      <c r="AN39" s="475"/>
      <c r="AO39" s="475"/>
      <c r="AP39" s="475"/>
      <c r="AQ39" s="475"/>
      <c r="AR39" s="475"/>
      <c r="AS39" s="475"/>
      <c r="AT39" s="475"/>
      <c r="AU39" s="475"/>
      <c r="AV39" s="475"/>
      <c r="AW39" s="475"/>
      <c r="AX39" s="475"/>
      <c r="AY39" s="475"/>
      <c r="AZ39" s="475"/>
      <c r="BA39" s="475"/>
      <c r="BB39" s="475"/>
      <c r="BC39" s="475"/>
      <c r="BD39" s="475"/>
      <c r="BE39" s="475"/>
      <c r="BF39" s="475"/>
      <c r="BG39" s="475"/>
      <c r="BH39" s="475"/>
      <c r="BI39" s="475"/>
      <c r="BJ39" s="475"/>
      <c r="BK39" s="475"/>
      <c r="BL39" s="475"/>
      <c r="BM39" s="475"/>
      <c r="BN39" s="475"/>
      <c r="BO39" s="475"/>
      <c r="BP39" s="475"/>
      <c r="BQ39" s="475"/>
      <c r="BR39" s="475"/>
      <c r="BS39" s="475"/>
      <c r="BT39" s="475"/>
      <c r="BU39" s="475"/>
      <c r="BV39" s="475"/>
      <c r="BW39" s="475"/>
    </row>
    <row r="40" spans="1:75" s="5" customFormat="1" ht="153" hidden="1" outlineLevel="1">
      <c r="A40" s="10">
        <v>20</v>
      </c>
      <c r="B40" s="100" t="s">
        <v>683</v>
      </c>
      <c r="C40" s="100"/>
      <c r="D40" s="100" t="s">
        <v>205</v>
      </c>
      <c r="E40" s="263" t="s">
        <v>691</v>
      </c>
      <c r="F40" s="319" t="s">
        <v>686</v>
      </c>
      <c r="G40" s="319" t="s">
        <v>687</v>
      </c>
      <c r="H40" s="300" t="s">
        <v>685</v>
      </c>
      <c r="I40" s="56" t="s">
        <v>127</v>
      </c>
      <c r="J40" s="287" t="s">
        <v>124</v>
      </c>
      <c r="K40" s="288" t="s">
        <v>688</v>
      </c>
      <c r="L40" s="17" t="s">
        <v>689</v>
      </c>
      <c r="M40" s="17" t="s">
        <v>19</v>
      </c>
      <c r="N40" s="17" t="s">
        <v>690</v>
      </c>
      <c r="O40" s="289" t="s">
        <v>692</v>
      </c>
      <c r="P40" s="54" t="s">
        <v>216</v>
      </c>
      <c r="Q40" s="54" t="s">
        <v>693</v>
      </c>
      <c r="R40" s="18" t="s">
        <v>694</v>
      </c>
      <c r="S40" s="318" t="s">
        <v>281</v>
      </c>
      <c r="T40" s="17" t="s">
        <v>282</v>
      </c>
      <c r="U40" s="284">
        <v>0</v>
      </c>
      <c r="V40" s="19" t="s">
        <v>695</v>
      </c>
      <c r="W40" s="263" t="s">
        <v>1008</v>
      </c>
      <c r="X40" s="475"/>
      <c r="Y40" s="475"/>
      <c r="Z40" s="475"/>
      <c r="AA40" s="475"/>
      <c r="AB40" s="475"/>
      <c r="AC40" s="475"/>
      <c r="AD40" s="475"/>
      <c r="AE40" s="475"/>
      <c r="AF40" s="475"/>
      <c r="AG40" s="475"/>
      <c r="AH40" s="475"/>
      <c r="AI40" s="475"/>
      <c r="AJ40" s="475"/>
      <c r="AK40" s="475"/>
      <c r="AL40" s="475"/>
      <c r="AM40" s="475"/>
      <c r="AN40" s="475"/>
      <c r="AO40" s="475"/>
      <c r="AP40" s="475"/>
      <c r="AQ40" s="475"/>
      <c r="AR40" s="475"/>
      <c r="AS40" s="475"/>
      <c r="AT40" s="475"/>
      <c r="AU40" s="475"/>
      <c r="AV40" s="475"/>
      <c r="AW40" s="475"/>
      <c r="AX40" s="475"/>
      <c r="AY40" s="475"/>
      <c r="AZ40" s="475"/>
      <c r="BA40" s="475"/>
      <c r="BB40" s="475"/>
      <c r="BC40" s="475"/>
      <c r="BD40" s="475"/>
      <c r="BE40" s="475"/>
      <c r="BF40" s="475"/>
      <c r="BG40" s="475"/>
      <c r="BH40" s="475"/>
      <c r="BI40" s="475"/>
      <c r="BJ40" s="475"/>
      <c r="BK40" s="475"/>
      <c r="BL40" s="475"/>
      <c r="BM40" s="475"/>
      <c r="BN40" s="475"/>
      <c r="BO40" s="475"/>
      <c r="BP40" s="475"/>
      <c r="BQ40" s="475"/>
      <c r="BR40" s="475"/>
      <c r="BS40" s="475"/>
      <c r="BT40" s="475"/>
      <c r="BU40" s="475"/>
      <c r="BV40" s="475"/>
      <c r="BW40" s="475"/>
    </row>
    <row r="41" spans="1:75" s="396" customFormat="1" hidden="1" outlineLevel="1">
      <c r="A41" s="390"/>
      <c r="B41" s="309"/>
      <c r="C41" s="309"/>
      <c r="D41" s="309"/>
      <c r="E41" s="263"/>
      <c r="F41" s="389"/>
      <c r="G41" s="319"/>
      <c r="H41" s="300"/>
      <c r="I41" s="391"/>
      <c r="J41" s="392"/>
      <c r="K41" s="351"/>
      <c r="L41" s="310"/>
      <c r="M41" s="310"/>
      <c r="N41" s="310"/>
      <c r="O41" s="351"/>
      <c r="P41" s="263"/>
      <c r="Q41" s="263"/>
      <c r="R41" s="262"/>
      <c r="S41" s="393"/>
      <c r="T41" s="310"/>
      <c r="U41" s="394"/>
      <c r="V41" s="395"/>
      <c r="W41" s="263"/>
      <c r="X41" s="475"/>
      <c r="Y41" s="475"/>
      <c r="Z41" s="475"/>
      <c r="AA41" s="475"/>
      <c r="AB41" s="475"/>
      <c r="AC41" s="475"/>
      <c r="AD41" s="475"/>
      <c r="AE41" s="475"/>
      <c r="AF41" s="475"/>
      <c r="AG41" s="475"/>
      <c r="AH41" s="475"/>
      <c r="AI41" s="475"/>
      <c r="AJ41" s="475"/>
      <c r="AK41" s="475"/>
      <c r="AL41" s="475"/>
      <c r="AM41" s="475"/>
      <c r="AN41" s="475"/>
      <c r="AO41" s="475"/>
      <c r="AP41" s="475"/>
      <c r="AQ41" s="475"/>
      <c r="AR41" s="475"/>
      <c r="AS41" s="475"/>
      <c r="AT41" s="475"/>
      <c r="AU41" s="475"/>
      <c r="AV41" s="475"/>
      <c r="AW41" s="475"/>
      <c r="AX41" s="475"/>
      <c r="AY41" s="475"/>
      <c r="AZ41" s="475"/>
      <c r="BA41" s="475"/>
      <c r="BB41" s="475"/>
      <c r="BC41" s="475"/>
      <c r="BD41" s="475"/>
      <c r="BE41" s="475"/>
      <c r="BF41" s="475"/>
      <c r="BG41" s="475"/>
      <c r="BH41" s="475"/>
      <c r="BI41" s="475"/>
      <c r="BJ41" s="475"/>
      <c r="BK41" s="475"/>
      <c r="BL41" s="475"/>
      <c r="BM41" s="475"/>
      <c r="BN41" s="475"/>
      <c r="BO41" s="475"/>
      <c r="BP41" s="475"/>
      <c r="BQ41" s="475"/>
      <c r="BR41" s="475"/>
      <c r="BS41" s="475"/>
      <c r="BT41" s="475"/>
      <c r="BU41" s="475"/>
      <c r="BV41" s="475"/>
      <c r="BW41" s="475"/>
    </row>
    <row r="42" spans="1:75" s="5" customFormat="1" ht="18" collapsed="1">
      <c r="A42" s="480" t="s">
        <v>616</v>
      </c>
      <c r="B42" s="480"/>
      <c r="C42" s="480"/>
      <c r="D42" s="480"/>
      <c r="E42" s="480"/>
      <c r="F42" s="481"/>
      <c r="G42" s="480"/>
      <c r="H42" s="480"/>
      <c r="I42" s="482" t="s">
        <v>595</v>
      </c>
      <c r="J42" s="482"/>
      <c r="K42" s="482"/>
      <c r="L42" s="482"/>
      <c r="M42" s="482"/>
      <c r="N42" s="482"/>
      <c r="O42" s="482"/>
      <c r="P42" s="482"/>
      <c r="Q42" s="482"/>
      <c r="R42" s="482"/>
      <c r="S42" s="482"/>
      <c r="T42" s="482"/>
      <c r="U42" s="482"/>
      <c r="V42" s="482"/>
      <c r="W42" s="482"/>
      <c r="X42" s="475"/>
      <c r="Y42" s="475"/>
      <c r="Z42" s="475"/>
      <c r="AA42" s="475"/>
      <c r="AB42" s="475"/>
      <c r="AC42" s="475"/>
      <c r="AD42" s="475"/>
      <c r="AE42" s="475"/>
      <c r="AF42" s="475"/>
      <c r="AG42" s="475"/>
      <c r="AH42" s="475"/>
      <c r="AI42" s="475"/>
      <c r="AJ42" s="475"/>
      <c r="AK42" s="475"/>
      <c r="AL42" s="475"/>
      <c r="AM42" s="475"/>
      <c r="AN42" s="475"/>
      <c r="AO42" s="475"/>
      <c r="AP42" s="475"/>
      <c r="AQ42" s="475"/>
      <c r="AR42" s="475"/>
      <c r="AS42" s="475"/>
      <c r="AT42" s="475"/>
      <c r="AU42" s="475"/>
      <c r="AV42" s="475"/>
      <c r="AW42" s="475"/>
      <c r="AX42" s="475"/>
      <c r="AY42" s="475"/>
      <c r="AZ42" s="475"/>
      <c r="BA42" s="475"/>
      <c r="BB42" s="475"/>
      <c r="BC42" s="475"/>
      <c r="BD42" s="475"/>
      <c r="BE42" s="475"/>
      <c r="BF42" s="475"/>
      <c r="BG42" s="475"/>
      <c r="BH42" s="475"/>
      <c r="BI42" s="475"/>
      <c r="BJ42" s="475"/>
      <c r="BK42" s="475"/>
      <c r="BL42" s="475"/>
      <c r="BM42" s="475"/>
      <c r="BN42" s="475"/>
      <c r="BO42" s="475"/>
      <c r="BP42" s="475"/>
      <c r="BQ42" s="475"/>
      <c r="BR42" s="475"/>
      <c r="BS42" s="475"/>
      <c r="BT42" s="475"/>
      <c r="BU42" s="475"/>
      <c r="BV42" s="475"/>
      <c r="BW42" s="475"/>
    </row>
    <row r="43" spans="1:75" s="5" customFormat="1" ht="171" hidden="1" outlineLevel="1">
      <c r="A43" s="88">
        <v>21</v>
      </c>
      <c r="B43" s="83" t="s">
        <v>900</v>
      </c>
      <c r="C43" s="83"/>
      <c r="D43" s="275" t="s">
        <v>201</v>
      </c>
      <c r="E43" s="83" t="s">
        <v>901</v>
      </c>
      <c r="F43" s="276" t="s">
        <v>902</v>
      </c>
      <c r="G43" s="308" t="s">
        <v>721</v>
      </c>
      <c r="H43" s="308" t="s">
        <v>722</v>
      </c>
      <c r="I43" s="56" t="s">
        <v>127</v>
      </c>
      <c r="J43" s="23" t="s">
        <v>124</v>
      </c>
      <c r="K43" s="68" t="str">
        <f t="array" ref="K43">INDEX(evaluacion,MATCH(I43&amp;J43,impacto&amp;probabilidad,0))</f>
        <v>8 = Zona de riesgo alta. Reducir el riesgo. Evitar el riesgo compartir o transferir.</v>
      </c>
      <c r="L43" s="17" t="s">
        <v>163</v>
      </c>
      <c r="M43" s="9" t="s">
        <v>19</v>
      </c>
      <c r="N43" s="82" t="s">
        <v>723</v>
      </c>
      <c r="O43" s="68" t="str">
        <f t="array" aca="1" ref="O43" ca="1">OFFSET(valoracion,MATCH(K43&amp;L43&amp;M43,evaluacion2&amp;controles&amp;tipo,0),0)</f>
        <v>4 = Zona de riesgo baja. Asumir el riesgo</v>
      </c>
      <c r="P43" s="83" t="s">
        <v>216</v>
      </c>
      <c r="Q43" s="83" t="s">
        <v>294</v>
      </c>
      <c r="R43" s="84" t="s">
        <v>724</v>
      </c>
      <c r="S43" s="85" t="s">
        <v>295</v>
      </c>
      <c r="T43" s="82" t="s">
        <v>622</v>
      </c>
      <c r="U43" s="86">
        <v>1</v>
      </c>
      <c r="V43" s="87" t="s">
        <v>256</v>
      </c>
      <c r="W43" s="320"/>
      <c r="X43" s="475"/>
      <c r="Y43" s="475"/>
      <c r="Z43" s="475"/>
      <c r="AA43" s="475"/>
      <c r="AB43" s="475"/>
      <c r="AC43" s="475"/>
      <c r="AD43" s="475"/>
      <c r="AE43" s="475"/>
      <c r="AF43" s="475"/>
      <c r="AG43" s="475"/>
      <c r="AH43" s="475"/>
      <c r="AI43" s="475"/>
      <c r="AJ43" s="475"/>
      <c r="AK43" s="475"/>
      <c r="AL43" s="475"/>
      <c r="AM43" s="475"/>
      <c r="AN43" s="475"/>
      <c r="AO43" s="475"/>
      <c r="AP43" s="475"/>
      <c r="AQ43" s="475"/>
      <c r="AR43" s="475"/>
      <c r="AS43" s="475"/>
      <c r="AT43" s="475"/>
      <c r="AU43" s="475"/>
      <c r="AV43" s="475"/>
      <c r="AW43" s="475"/>
      <c r="AX43" s="475"/>
      <c r="AY43" s="475"/>
      <c r="AZ43" s="475"/>
      <c r="BA43" s="475"/>
      <c r="BB43" s="475"/>
      <c r="BC43" s="475"/>
      <c r="BD43" s="475"/>
      <c r="BE43" s="475"/>
      <c r="BF43" s="475"/>
      <c r="BG43" s="475"/>
      <c r="BH43" s="475"/>
      <c r="BI43" s="475"/>
      <c r="BJ43" s="475"/>
      <c r="BK43" s="475"/>
      <c r="BL43" s="475"/>
      <c r="BM43" s="475"/>
      <c r="BN43" s="475"/>
      <c r="BO43" s="475"/>
      <c r="BP43" s="475"/>
      <c r="BQ43" s="475"/>
      <c r="BR43" s="475"/>
      <c r="BS43" s="475"/>
      <c r="BT43" s="475"/>
      <c r="BU43" s="475"/>
      <c r="BV43" s="475"/>
      <c r="BW43" s="475"/>
    </row>
    <row r="44" spans="1:75" s="5" customFormat="1" ht="114.75" hidden="1" outlineLevel="1">
      <c r="A44" s="83">
        <v>22</v>
      </c>
      <c r="B44" s="83" t="s">
        <v>725</v>
      </c>
      <c r="C44" s="83"/>
      <c r="D44" s="276" t="s">
        <v>203</v>
      </c>
      <c r="E44" s="83" t="s">
        <v>726</v>
      </c>
      <c r="F44" s="276" t="s">
        <v>903</v>
      </c>
      <c r="G44" s="308" t="s">
        <v>727</v>
      </c>
      <c r="H44" s="308" t="s">
        <v>728</v>
      </c>
      <c r="I44" s="56" t="s">
        <v>123</v>
      </c>
      <c r="J44" s="23" t="s">
        <v>132</v>
      </c>
      <c r="K44" s="68" t="str">
        <f t="array" ref="K44">INDEX(evaluacion,MATCH(I44&amp;J44,impacto&amp;probabilidad,0))</f>
        <v>9 = Zona de riesgo alta. Reducir el riesgo. Evitar el riesgo compartir o transferir.</v>
      </c>
      <c r="L44" s="9" t="s">
        <v>163</v>
      </c>
      <c r="M44" s="9" t="s">
        <v>19</v>
      </c>
      <c r="N44" s="82" t="s">
        <v>729</v>
      </c>
      <c r="O44" s="68" t="str">
        <f t="array" aca="1" ref="O44" ca="1">OFFSET(valoracion,MATCH(K44&amp;L44&amp;M44,evaluacion2&amp;controles&amp;tipo,0),0)</f>
        <v>3 = Zona de riesgo moderada. Asumir el riesgo. Reducir el Riesgo.</v>
      </c>
      <c r="P44" s="83" t="s">
        <v>279</v>
      </c>
      <c r="Q44" s="83" t="s">
        <v>730</v>
      </c>
      <c r="R44" s="84" t="s">
        <v>731</v>
      </c>
      <c r="S44" s="85" t="s">
        <v>295</v>
      </c>
      <c r="T44" s="94" t="s">
        <v>296</v>
      </c>
      <c r="U44" s="86">
        <v>1</v>
      </c>
      <c r="V44" s="87" t="s">
        <v>256</v>
      </c>
      <c r="W44" s="320"/>
      <c r="X44" s="475"/>
      <c r="Y44" s="475"/>
      <c r="Z44" s="475"/>
      <c r="AA44" s="475"/>
      <c r="AB44" s="475"/>
      <c r="AC44" s="475"/>
      <c r="AD44" s="475"/>
      <c r="AE44" s="475"/>
      <c r="AF44" s="475"/>
      <c r="AG44" s="475"/>
      <c r="AH44" s="475"/>
      <c r="AI44" s="475"/>
      <c r="AJ44" s="475"/>
      <c r="AK44" s="475"/>
      <c r="AL44" s="475"/>
      <c r="AM44" s="475"/>
      <c r="AN44" s="475"/>
      <c r="AO44" s="475"/>
      <c r="AP44" s="475"/>
      <c r="AQ44" s="475"/>
      <c r="AR44" s="475"/>
      <c r="AS44" s="475"/>
      <c r="AT44" s="475"/>
      <c r="AU44" s="475"/>
      <c r="AV44" s="475"/>
      <c r="AW44" s="475"/>
      <c r="AX44" s="475"/>
      <c r="AY44" s="475"/>
      <c r="AZ44" s="475"/>
      <c r="BA44" s="475"/>
      <c r="BB44" s="475"/>
      <c r="BC44" s="475"/>
      <c r="BD44" s="475"/>
      <c r="BE44" s="475"/>
      <c r="BF44" s="475"/>
      <c r="BG44" s="475"/>
      <c r="BH44" s="475"/>
      <c r="BI44" s="475"/>
      <c r="BJ44" s="475"/>
      <c r="BK44" s="475"/>
      <c r="BL44" s="475"/>
      <c r="BM44" s="475"/>
      <c r="BN44" s="475"/>
      <c r="BO44" s="475"/>
      <c r="BP44" s="475"/>
      <c r="BQ44" s="475"/>
      <c r="BR44" s="475"/>
      <c r="BS44" s="475"/>
      <c r="BT44" s="475"/>
      <c r="BU44" s="475"/>
      <c r="BV44" s="475"/>
      <c r="BW44" s="475"/>
    </row>
    <row r="45" spans="1:75" s="5" customFormat="1" ht="285" hidden="1" outlineLevel="1">
      <c r="A45" s="90">
        <v>23</v>
      </c>
      <c r="B45" s="378" t="s">
        <v>904</v>
      </c>
      <c r="C45" s="378"/>
      <c r="D45" s="376" t="s">
        <v>205</v>
      </c>
      <c r="E45" s="90" t="s">
        <v>245</v>
      </c>
      <c r="F45" s="300" t="s">
        <v>589</v>
      </c>
      <c r="G45" s="305" t="s">
        <v>248</v>
      </c>
      <c r="H45" s="305" t="s">
        <v>298</v>
      </c>
      <c r="I45" s="100" t="s">
        <v>128</v>
      </c>
      <c r="J45" s="101" t="s">
        <v>134</v>
      </c>
      <c r="K45" s="102" t="str">
        <f t="array" ref="K45">INDEX(evaluacion,MATCH(I45&amp;J45,impacto&amp;probabilidad,0))</f>
        <v>5 = Zona de riesgo alta. Reducir el riesgo. Evitar el riesgo compartir o transferir.</v>
      </c>
      <c r="L45" s="103" t="s">
        <v>163</v>
      </c>
      <c r="M45" s="103" t="s">
        <v>19</v>
      </c>
      <c r="N45" s="96" t="s">
        <v>225</v>
      </c>
      <c r="O45" s="111" t="str">
        <f t="array" aca="1" ref="O45" ca="1">OFFSET(valoracion,MATCH(K45&amp;L45&amp;M45,evaluacion2&amp;controles&amp;tipo,0),0)</f>
        <v>3 = Zona de riesgo baja. Asumir el riesgo</v>
      </c>
      <c r="P45" s="88" t="s">
        <v>279</v>
      </c>
      <c r="Q45" s="96" t="s">
        <v>246</v>
      </c>
      <c r="R45" s="96" t="s">
        <v>287</v>
      </c>
      <c r="S45" s="92" t="s">
        <v>281</v>
      </c>
      <c r="T45" s="96" t="s">
        <v>297</v>
      </c>
      <c r="U45" s="86">
        <v>0</v>
      </c>
      <c r="V45" s="87" t="s">
        <v>242</v>
      </c>
      <c r="W45" s="263" t="s">
        <v>1009</v>
      </c>
      <c r="X45" s="475"/>
      <c r="Y45" s="475"/>
      <c r="Z45" s="475"/>
      <c r="AA45" s="475"/>
      <c r="AB45" s="475"/>
      <c r="AC45" s="475"/>
      <c r="AD45" s="475"/>
      <c r="AE45" s="475"/>
      <c r="AF45" s="475"/>
      <c r="AG45" s="475"/>
      <c r="AH45" s="475"/>
      <c r="AI45" s="475"/>
      <c r="AJ45" s="475"/>
      <c r="AK45" s="475"/>
      <c r="AL45" s="475"/>
      <c r="AM45" s="475"/>
      <c r="AN45" s="475"/>
      <c r="AO45" s="475"/>
      <c r="AP45" s="475"/>
      <c r="AQ45" s="475"/>
      <c r="AR45" s="475"/>
      <c r="AS45" s="475"/>
      <c r="AT45" s="475"/>
      <c r="AU45" s="475"/>
      <c r="AV45" s="475"/>
      <c r="AW45" s="475"/>
      <c r="AX45" s="475"/>
      <c r="AY45" s="475"/>
      <c r="AZ45" s="475"/>
      <c r="BA45" s="475"/>
      <c r="BB45" s="475"/>
      <c r="BC45" s="475"/>
      <c r="BD45" s="475"/>
      <c r="BE45" s="475"/>
      <c r="BF45" s="475"/>
      <c r="BG45" s="475"/>
      <c r="BH45" s="475"/>
      <c r="BI45" s="475"/>
      <c r="BJ45" s="475"/>
      <c r="BK45" s="475"/>
      <c r="BL45" s="475"/>
      <c r="BM45" s="475"/>
      <c r="BN45" s="475"/>
      <c r="BO45" s="475"/>
      <c r="BP45" s="475"/>
      <c r="BQ45" s="475"/>
      <c r="BR45" s="475"/>
      <c r="BS45" s="475"/>
      <c r="BT45" s="475"/>
      <c r="BU45" s="475"/>
      <c r="BV45" s="475"/>
      <c r="BW45" s="475"/>
    </row>
    <row r="46" spans="1:75" s="5" customFormat="1" hidden="1" outlineLevel="1">
      <c r="A46" s="10"/>
      <c r="B46" s="10"/>
      <c r="C46" s="10"/>
      <c r="D46" s="77"/>
      <c r="E46" s="10"/>
      <c r="F46" s="10"/>
      <c r="G46" s="75"/>
      <c r="H46" s="75"/>
      <c r="I46" s="56"/>
      <c r="J46" s="23"/>
      <c r="K46" s="68"/>
      <c r="L46" s="9"/>
      <c r="M46" s="9"/>
      <c r="N46" s="9"/>
      <c r="O46" s="68"/>
      <c r="P46" s="6"/>
      <c r="Q46" s="6"/>
      <c r="R46" s="14"/>
      <c r="S46" s="9"/>
      <c r="T46" s="9"/>
      <c r="U46" s="9"/>
      <c r="V46" s="7"/>
      <c r="W46" s="263"/>
      <c r="X46" s="475"/>
      <c r="Y46" s="475"/>
      <c r="Z46" s="475"/>
      <c r="AA46" s="475"/>
      <c r="AB46" s="475"/>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475"/>
      <c r="AY46" s="475"/>
      <c r="AZ46" s="475"/>
      <c r="BA46" s="475"/>
      <c r="BB46" s="475"/>
      <c r="BC46" s="475"/>
      <c r="BD46" s="475"/>
      <c r="BE46" s="475"/>
      <c r="BF46" s="475"/>
      <c r="BG46" s="475"/>
      <c r="BH46" s="475"/>
      <c r="BI46" s="475"/>
      <c r="BJ46" s="475"/>
      <c r="BK46" s="475"/>
      <c r="BL46" s="475"/>
      <c r="BM46" s="475"/>
      <c r="BN46" s="475"/>
      <c r="BO46" s="475"/>
      <c r="BP46" s="475"/>
      <c r="BQ46" s="475"/>
      <c r="BR46" s="475"/>
      <c r="BS46" s="475"/>
      <c r="BT46" s="475"/>
      <c r="BU46" s="475"/>
      <c r="BV46" s="475"/>
      <c r="BW46" s="475"/>
    </row>
    <row r="47" spans="1:75" s="5" customFormat="1" ht="18" collapsed="1">
      <c r="A47" s="480" t="s">
        <v>623</v>
      </c>
      <c r="B47" s="480"/>
      <c r="C47" s="480"/>
      <c r="D47" s="480"/>
      <c r="E47" s="480"/>
      <c r="F47" s="480"/>
      <c r="G47" s="480"/>
      <c r="H47" s="480"/>
      <c r="I47" s="482" t="s">
        <v>596</v>
      </c>
      <c r="J47" s="482"/>
      <c r="K47" s="482"/>
      <c r="L47" s="482"/>
      <c r="M47" s="482"/>
      <c r="N47" s="482"/>
      <c r="O47" s="482"/>
      <c r="P47" s="482"/>
      <c r="Q47" s="482"/>
      <c r="R47" s="482"/>
      <c r="S47" s="482"/>
      <c r="T47" s="482"/>
      <c r="U47" s="482"/>
      <c r="V47" s="482"/>
      <c r="W47" s="482"/>
      <c r="X47" s="475"/>
      <c r="Y47" s="475"/>
      <c r="Z47" s="475"/>
      <c r="AA47" s="475"/>
      <c r="AB47" s="475"/>
      <c r="AC47" s="475"/>
      <c r="AD47" s="475"/>
      <c r="AE47" s="475"/>
      <c r="AF47" s="475"/>
      <c r="AG47" s="475"/>
      <c r="AH47" s="475"/>
      <c r="AI47" s="475"/>
      <c r="AJ47" s="475"/>
      <c r="AK47" s="475"/>
      <c r="AL47" s="475"/>
      <c r="AM47" s="475"/>
      <c r="AN47" s="475"/>
      <c r="AO47" s="475"/>
      <c r="AP47" s="475"/>
      <c r="AQ47" s="475"/>
      <c r="AR47" s="475"/>
      <c r="AS47" s="475"/>
      <c r="AT47" s="475"/>
      <c r="AU47" s="475"/>
      <c r="AV47" s="475"/>
      <c r="AW47" s="475"/>
      <c r="AX47" s="475"/>
      <c r="AY47" s="475"/>
      <c r="AZ47" s="475"/>
      <c r="BA47" s="475"/>
      <c r="BB47" s="475"/>
      <c r="BC47" s="475"/>
      <c r="BD47" s="475"/>
      <c r="BE47" s="475"/>
      <c r="BF47" s="475"/>
      <c r="BG47" s="475"/>
      <c r="BH47" s="475"/>
      <c r="BI47" s="475"/>
      <c r="BJ47" s="475"/>
      <c r="BK47" s="475"/>
      <c r="BL47" s="475"/>
      <c r="BM47" s="475"/>
      <c r="BN47" s="475"/>
      <c r="BO47" s="475"/>
      <c r="BP47" s="475"/>
      <c r="BQ47" s="475"/>
      <c r="BR47" s="475"/>
      <c r="BS47" s="475"/>
      <c r="BT47" s="475"/>
      <c r="BU47" s="475"/>
      <c r="BV47" s="475"/>
      <c r="BW47" s="475"/>
    </row>
    <row r="48" spans="1:75" s="5" customFormat="1" ht="185.25" hidden="1" outlineLevel="1">
      <c r="A48" s="88">
        <v>24</v>
      </c>
      <c r="B48" s="83" t="s">
        <v>770</v>
      </c>
      <c r="C48" s="83"/>
      <c r="D48" s="276" t="s">
        <v>201</v>
      </c>
      <c r="E48" s="83" t="s">
        <v>771</v>
      </c>
      <c r="F48" s="276" t="s">
        <v>772</v>
      </c>
      <c r="G48" s="308" t="s">
        <v>773</v>
      </c>
      <c r="H48" s="308" t="s">
        <v>774</v>
      </c>
      <c r="I48" s="56" t="s">
        <v>127</v>
      </c>
      <c r="J48" s="23" t="s">
        <v>124</v>
      </c>
      <c r="K48" s="68" t="str">
        <f t="array" ref="K48">INDEX(evaluacion,MATCH(I48&amp;J48,impacto&amp;probabilidad,0))</f>
        <v>8 = Zona de riesgo alta. Reducir el riesgo. Evitar el riesgo compartir o transferir.</v>
      </c>
      <c r="L48" s="9" t="s">
        <v>163</v>
      </c>
      <c r="M48" s="9" t="s">
        <v>19</v>
      </c>
      <c r="N48" s="82" t="s">
        <v>299</v>
      </c>
      <c r="O48" s="68" t="str">
        <f t="array" aca="1" ref="O48" ca="1">OFFSET(valoracion,MATCH(K48&amp;L48&amp;M48,evaluacion2&amp;controles&amp;tipo,0),0)</f>
        <v>4 = Zona de riesgo baja. Asumir el riesgo</v>
      </c>
      <c r="P48" s="83" t="s">
        <v>216</v>
      </c>
      <c r="Q48" s="83" t="s">
        <v>775</v>
      </c>
      <c r="R48" s="84" t="s">
        <v>643</v>
      </c>
      <c r="S48" s="85" t="s">
        <v>244</v>
      </c>
      <c r="T48" s="94" t="s">
        <v>905</v>
      </c>
      <c r="U48" s="86">
        <v>1</v>
      </c>
      <c r="V48" s="87" t="s">
        <v>256</v>
      </c>
      <c r="W48" s="328"/>
      <c r="X48" s="475"/>
      <c r="Y48" s="475"/>
      <c r="Z48" s="475"/>
      <c r="AA48" s="475"/>
      <c r="AB48" s="475"/>
      <c r="AC48" s="475"/>
      <c r="AD48" s="475"/>
      <c r="AE48" s="475"/>
      <c r="AF48" s="475"/>
      <c r="AG48" s="475"/>
      <c r="AH48" s="475"/>
      <c r="AI48" s="475"/>
      <c r="AJ48" s="475"/>
      <c r="AK48" s="475"/>
      <c r="AL48" s="475"/>
      <c r="AM48" s="475"/>
      <c r="AN48" s="475"/>
      <c r="AO48" s="475"/>
      <c r="AP48" s="475"/>
      <c r="AQ48" s="475"/>
      <c r="AR48" s="475"/>
      <c r="AS48" s="475"/>
      <c r="AT48" s="475"/>
      <c r="AU48" s="475"/>
      <c r="AV48" s="475"/>
      <c r="AW48" s="475"/>
      <c r="AX48" s="475"/>
      <c r="AY48" s="475"/>
      <c r="AZ48" s="475"/>
      <c r="BA48" s="475"/>
      <c r="BB48" s="475"/>
      <c r="BC48" s="475"/>
      <c r="BD48" s="475"/>
      <c r="BE48" s="475"/>
      <c r="BF48" s="475"/>
      <c r="BG48" s="475"/>
      <c r="BH48" s="475"/>
      <c r="BI48" s="475"/>
      <c r="BJ48" s="475"/>
      <c r="BK48" s="475"/>
      <c r="BL48" s="475"/>
      <c r="BM48" s="475"/>
      <c r="BN48" s="475"/>
      <c r="BO48" s="475"/>
      <c r="BP48" s="475"/>
      <c r="BQ48" s="475"/>
      <c r="BR48" s="475"/>
      <c r="BS48" s="475"/>
      <c r="BT48" s="475"/>
      <c r="BU48" s="475"/>
      <c r="BV48" s="475"/>
      <c r="BW48" s="475"/>
    </row>
    <row r="49" spans="1:75" s="5" customFormat="1" ht="191.25" hidden="1" outlineLevel="1">
      <c r="A49" s="88">
        <v>25</v>
      </c>
      <c r="B49" s="83" t="s">
        <v>762</v>
      </c>
      <c r="C49" s="83"/>
      <c r="D49" s="276" t="s">
        <v>201</v>
      </c>
      <c r="E49" s="54" t="s">
        <v>776</v>
      </c>
      <c r="F49" s="276" t="s">
        <v>777</v>
      </c>
      <c r="G49" s="297" t="s">
        <v>778</v>
      </c>
      <c r="H49" s="297" t="s">
        <v>779</v>
      </c>
      <c r="I49" s="56" t="s">
        <v>127</v>
      </c>
      <c r="J49" s="23" t="s">
        <v>132</v>
      </c>
      <c r="K49" s="68" t="str">
        <f t="array" ref="K49">INDEX(evaluacion,MATCH(I49&amp;J49,impacto&amp;probabilidad,0))</f>
        <v>12 = Zona de riesgo extrema. Evitar el riesgo. Reducir el riesgo, Compartir o transferir.</v>
      </c>
      <c r="L49" s="9" t="s">
        <v>163</v>
      </c>
      <c r="M49" s="9" t="s">
        <v>19</v>
      </c>
      <c r="N49" s="17" t="s">
        <v>780</v>
      </c>
      <c r="O49" s="297" t="str">
        <f t="array" aca="1" ref="O49" ca="1">OFFSET(valoracion,MATCH(K49&amp;L49&amp;M49,evaluacion2&amp;controles&amp;tipo,0),0)</f>
        <v>4 = Zona de riesgo alta. Reducir el riesgo. Evitar el riesgo compartir o transferir.</v>
      </c>
      <c r="P49" s="83" t="s">
        <v>216</v>
      </c>
      <c r="Q49" s="83" t="s">
        <v>644</v>
      </c>
      <c r="R49" s="84" t="s">
        <v>645</v>
      </c>
      <c r="S49" s="85" t="s">
        <v>244</v>
      </c>
      <c r="T49" s="82" t="s">
        <v>301</v>
      </c>
      <c r="U49" s="86">
        <v>1</v>
      </c>
      <c r="V49" s="87" t="s">
        <v>364</v>
      </c>
      <c r="W49" s="328"/>
      <c r="X49" s="475"/>
      <c r="Y49" s="475"/>
      <c r="Z49" s="475"/>
      <c r="AA49" s="475"/>
      <c r="AB49" s="475"/>
      <c r="AC49" s="475"/>
      <c r="AD49" s="475"/>
      <c r="AE49" s="475"/>
      <c r="AF49" s="475"/>
      <c r="AG49" s="475"/>
      <c r="AH49" s="475"/>
      <c r="AI49" s="475"/>
      <c r="AJ49" s="475"/>
      <c r="AK49" s="475"/>
      <c r="AL49" s="475"/>
      <c r="AM49" s="475"/>
      <c r="AN49" s="475"/>
      <c r="AO49" s="475"/>
      <c r="AP49" s="475"/>
      <c r="AQ49" s="475"/>
      <c r="AR49" s="475"/>
      <c r="AS49" s="475"/>
      <c r="AT49" s="475"/>
      <c r="AU49" s="475"/>
      <c r="AV49" s="475"/>
      <c r="AW49" s="475"/>
      <c r="AX49" s="475"/>
      <c r="AY49" s="475"/>
      <c r="AZ49" s="475"/>
      <c r="BA49" s="475"/>
      <c r="BB49" s="475"/>
      <c r="BC49" s="475"/>
      <c r="BD49" s="475"/>
      <c r="BE49" s="475"/>
      <c r="BF49" s="475"/>
      <c r="BG49" s="475"/>
      <c r="BH49" s="475"/>
      <c r="BI49" s="475"/>
      <c r="BJ49" s="475"/>
      <c r="BK49" s="475"/>
      <c r="BL49" s="475"/>
      <c r="BM49" s="475"/>
      <c r="BN49" s="475"/>
      <c r="BO49" s="475"/>
      <c r="BP49" s="475"/>
      <c r="BQ49" s="475"/>
      <c r="BR49" s="475"/>
      <c r="BS49" s="475"/>
      <c r="BT49" s="475"/>
      <c r="BU49" s="475"/>
      <c r="BV49" s="475"/>
      <c r="BW49" s="475"/>
    </row>
    <row r="50" spans="1:75" s="5" customFormat="1" ht="199.5" hidden="1" outlineLevel="1">
      <c r="A50" s="88" t="s">
        <v>941</v>
      </c>
      <c r="B50" s="83" t="s">
        <v>782</v>
      </c>
      <c r="C50" s="83"/>
      <c r="D50" s="275" t="s">
        <v>203</v>
      </c>
      <c r="E50" s="83" t="s">
        <v>781</v>
      </c>
      <c r="F50" s="276" t="s">
        <v>783</v>
      </c>
      <c r="G50" s="308" t="s">
        <v>784</v>
      </c>
      <c r="H50" s="308" t="s">
        <v>646</v>
      </c>
      <c r="I50" s="56" t="s">
        <v>123</v>
      </c>
      <c r="J50" s="23" t="s">
        <v>132</v>
      </c>
      <c r="K50" s="68" t="str">
        <f t="array" ref="K50">INDEX(evaluacion,MATCH(I50&amp;J50,impacto&amp;probabilidad,0))</f>
        <v>9 = Zona de riesgo alta. Reducir el riesgo. Evitar el riesgo compartir o transferir.</v>
      </c>
      <c r="L50" s="9" t="s">
        <v>163</v>
      </c>
      <c r="M50" s="9" t="s">
        <v>19</v>
      </c>
      <c r="N50" s="82" t="s">
        <v>302</v>
      </c>
      <c r="O50" s="68" t="str">
        <f t="array" aca="1" ref="O50" ca="1">OFFSET(valoracion,MATCH(K50&amp;L50&amp;M50,evaluacion2&amp;controles&amp;tipo,0),0)</f>
        <v>3 = Zona de riesgo moderada. Asumir el riesgo. Reducir el Riesgo.</v>
      </c>
      <c r="P50" s="83" t="s">
        <v>216</v>
      </c>
      <c r="Q50" s="83" t="s">
        <v>785</v>
      </c>
      <c r="R50" s="84" t="s">
        <v>303</v>
      </c>
      <c r="S50" s="92" t="s">
        <v>244</v>
      </c>
      <c r="T50" s="94" t="s">
        <v>304</v>
      </c>
      <c r="U50" s="86">
        <v>1</v>
      </c>
      <c r="V50" s="87" t="s">
        <v>364</v>
      </c>
      <c r="W50" s="18"/>
      <c r="X50" s="475"/>
      <c r="Y50" s="475"/>
      <c r="Z50" s="475"/>
      <c r="AA50" s="475"/>
      <c r="AB50" s="475"/>
      <c r="AC50" s="475"/>
      <c r="AD50" s="475"/>
      <c r="AE50" s="475"/>
      <c r="AF50" s="475"/>
      <c r="AG50" s="475"/>
      <c r="AH50" s="475"/>
      <c r="AI50" s="475"/>
      <c r="AJ50" s="475"/>
      <c r="AK50" s="475"/>
      <c r="AL50" s="475"/>
      <c r="AM50" s="475"/>
      <c r="AN50" s="475"/>
      <c r="AO50" s="475"/>
      <c r="AP50" s="475"/>
      <c r="AQ50" s="475"/>
      <c r="AR50" s="475"/>
      <c r="AS50" s="475"/>
      <c r="AT50" s="475"/>
      <c r="AU50" s="475"/>
      <c r="AV50" s="475"/>
      <c r="AW50" s="475"/>
      <c r="AX50" s="475"/>
      <c r="AY50" s="475"/>
      <c r="AZ50" s="475"/>
      <c r="BA50" s="475"/>
      <c r="BB50" s="475"/>
      <c r="BC50" s="475"/>
      <c r="BD50" s="475"/>
      <c r="BE50" s="475"/>
      <c r="BF50" s="475"/>
      <c r="BG50" s="475"/>
      <c r="BH50" s="475"/>
      <c r="BI50" s="475"/>
      <c r="BJ50" s="475"/>
      <c r="BK50" s="475"/>
      <c r="BL50" s="475"/>
      <c r="BM50" s="475"/>
      <c r="BN50" s="475"/>
      <c r="BO50" s="475"/>
      <c r="BP50" s="475"/>
      <c r="BQ50" s="475"/>
      <c r="BR50" s="475"/>
      <c r="BS50" s="475"/>
      <c r="BT50" s="475"/>
      <c r="BU50" s="475"/>
      <c r="BV50" s="475"/>
      <c r="BW50" s="475"/>
    </row>
    <row r="51" spans="1:75" s="5" customFormat="1" ht="409.5" hidden="1" outlineLevel="1">
      <c r="A51" s="88">
        <v>27</v>
      </c>
      <c r="B51" s="382" t="s">
        <v>668</v>
      </c>
      <c r="C51" s="412"/>
      <c r="D51" s="277" t="s">
        <v>205</v>
      </c>
      <c r="E51" s="321" t="s">
        <v>839</v>
      </c>
      <c r="F51" s="322" t="s">
        <v>669</v>
      </c>
      <c r="G51" s="323" t="s">
        <v>668</v>
      </c>
      <c r="H51" s="324" t="s">
        <v>670</v>
      </c>
      <c r="I51" s="56" t="s">
        <v>127</v>
      </c>
      <c r="J51" s="23" t="s">
        <v>134</v>
      </c>
      <c r="K51" s="111" t="str">
        <f t="array" ref="K51">INDEX(evaluacion,MATCH(I51&amp;J51,impacto&amp;probabilidad,0))</f>
        <v>4 = Zona de riesgo alta. Reducir el riesgo. Evitar el riesgo compartir o transferir.</v>
      </c>
      <c r="L51" s="113" t="s">
        <v>163</v>
      </c>
      <c r="M51" s="113" t="s">
        <v>19</v>
      </c>
      <c r="N51" s="292" t="s">
        <v>671</v>
      </c>
      <c r="O51" s="111" t="str">
        <f t="array" aca="1" ref="O51" ca="1">OFFSET(valoracion,MATCH(K51&amp;L51&amp;M51,evaluacion2&amp;controles&amp;tipo,0),0)</f>
        <v>4 = Zona de riesgo alta. Reducir el riesgo. Evitar el riesgo compartir o transferir.</v>
      </c>
      <c r="P51" s="88" t="s">
        <v>216</v>
      </c>
      <c r="Q51" s="325" t="s">
        <v>672</v>
      </c>
      <c r="R51" s="326" t="s">
        <v>673</v>
      </c>
      <c r="S51" s="92" t="s">
        <v>281</v>
      </c>
      <c r="T51" s="96" t="s">
        <v>305</v>
      </c>
      <c r="U51" s="107">
        <v>0</v>
      </c>
      <c r="V51" s="108" t="s">
        <v>242</v>
      </c>
      <c r="W51" s="263" t="s">
        <v>982</v>
      </c>
      <c r="X51" s="475"/>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5"/>
      <c r="AY51" s="475"/>
      <c r="AZ51" s="475"/>
      <c r="BA51" s="475"/>
      <c r="BB51" s="475"/>
      <c r="BC51" s="475"/>
      <c r="BD51" s="475"/>
      <c r="BE51" s="475"/>
      <c r="BF51" s="475"/>
      <c r="BG51" s="475"/>
      <c r="BH51" s="475"/>
      <c r="BI51" s="475"/>
      <c r="BJ51" s="475"/>
      <c r="BK51" s="475"/>
      <c r="BL51" s="475"/>
      <c r="BM51" s="475"/>
      <c r="BN51" s="475"/>
      <c r="BO51" s="475"/>
      <c r="BP51" s="475"/>
      <c r="BQ51" s="475"/>
      <c r="BR51" s="475"/>
      <c r="BS51" s="475"/>
      <c r="BT51" s="475"/>
      <c r="BU51" s="475"/>
      <c r="BV51" s="475"/>
      <c r="BW51" s="475"/>
    </row>
    <row r="52" spans="1:75" s="5" customFormat="1" ht="256.5" hidden="1" outlineLevel="1">
      <c r="A52" s="88">
        <v>28</v>
      </c>
      <c r="B52" s="379" t="s">
        <v>906</v>
      </c>
      <c r="C52" s="379"/>
      <c r="D52" s="277" t="s">
        <v>205</v>
      </c>
      <c r="E52" s="90" t="s">
        <v>245</v>
      </c>
      <c r="F52" s="300" t="s">
        <v>589</v>
      </c>
      <c r="G52" s="317" t="s">
        <v>248</v>
      </c>
      <c r="H52" s="317" t="s">
        <v>289</v>
      </c>
      <c r="I52" s="56" t="s">
        <v>127</v>
      </c>
      <c r="J52" s="23" t="s">
        <v>134</v>
      </c>
      <c r="K52" s="68" t="str">
        <f t="array" ref="K52">INDEX(evaluacion,MATCH(I52&amp;J52,impacto&amp;probabilidad,0))</f>
        <v>4 = Zona de riesgo alta. Reducir el riesgo. Evitar el riesgo compartir o transferir.</v>
      </c>
      <c r="L52" s="113" t="s">
        <v>163</v>
      </c>
      <c r="M52" s="113" t="s">
        <v>19</v>
      </c>
      <c r="N52" s="96" t="s">
        <v>225</v>
      </c>
      <c r="O52" s="68" t="str">
        <f t="array" aca="1" ref="O52" ca="1">OFFSET(valoracion,MATCH(K52&amp;L52&amp;M52,evaluacion2&amp;controles&amp;tipo,0),0)</f>
        <v>4 = Zona de riesgo alta. Reducir el riesgo. Evitar el riesgo compartir o transferir.</v>
      </c>
      <c r="P52" s="88" t="s">
        <v>216</v>
      </c>
      <c r="Q52" s="96" t="s">
        <v>286</v>
      </c>
      <c r="R52" s="96" t="s">
        <v>290</v>
      </c>
      <c r="S52" s="92" t="s">
        <v>281</v>
      </c>
      <c r="T52" s="96" t="s">
        <v>306</v>
      </c>
      <c r="U52" s="107">
        <v>0</v>
      </c>
      <c r="V52" s="108" t="s">
        <v>242</v>
      </c>
      <c r="W52" s="263" t="s">
        <v>1010</v>
      </c>
      <c r="X52" s="475"/>
      <c r="Y52" s="475"/>
      <c r="Z52" s="475"/>
      <c r="AA52" s="475"/>
      <c r="AB52" s="475"/>
      <c r="AC52" s="475"/>
      <c r="AD52" s="475"/>
      <c r="AE52" s="475"/>
      <c r="AF52" s="475"/>
      <c r="AG52" s="475"/>
      <c r="AH52" s="475"/>
      <c r="AI52" s="475"/>
      <c r="AJ52" s="475"/>
      <c r="AK52" s="475"/>
      <c r="AL52" s="475"/>
      <c r="AM52" s="475"/>
      <c r="AN52" s="475"/>
      <c r="AO52" s="475"/>
      <c r="AP52" s="475"/>
      <c r="AQ52" s="475"/>
      <c r="AR52" s="475"/>
      <c r="AS52" s="475"/>
      <c r="AT52" s="475"/>
      <c r="AU52" s="475"/>
      <c r="AV52" s="475"/>
      <c r="AW52" s="475"/>
      <c r="AX52" s="475"/>
      <c r="AY52" s="475"/>
      <c r="AZ52" s="475"/>
      <c r="BA52" s="475"/>
      <c r="BB52" s="475"/>
      <c r="BC52" s="475"/>
      <c r="BD52" s="475"/>
      <c r="BE52" s="475"/>
      <c r="BF52" s="475"/>
      <c r="BG52" s="475"/>
      <c r="BH52" s="475"/>
      <c r="BI52" s="475"/>
      <c r="BJ52" s="475"/>
      <c r="BK52" s="475"/>
      <c r="BL52" s="475"/>
      <c r="BM52" s="475"/>
      <c r="BN52" s="475"/>
      <c r="BO52" s="475"/>
      <c r="BP52" s="475"/>
      <c r="BQ52" s="475"/>
      <c r="BR52" s="475"/>
      <c r="BS52" s="475"/>
      <c r="BT52" s="475"/>
      <c r="BU52" s="475"/>
      <c r="BV52" s="475"/>
      <c r="BW52" s="475"/>
    </row>
    <row r="53" spans="1:75" s="5" customFormat="1" hidden="1" outlineLevel="1">
      <c r="A53" s="10"/>
      <c r="B53" s="10"/>
      <c r="C53" s="10"/>
      <c r="D53" s="77"/>
      <c r="E53" s="10"/>
      <c r="F53" s="10"/>
      <c r="G53" s="75"/>
      <c r="H53" s="75"/>
      <c r="I53" s="56"/>
      <c r="J53" s="23"/>
      <c r="K53" s="68"/>
      <c r="L53" s="9"/>
      <c r="M53" s="9"/>
      <c r="N53" s="9"/>
      <c r="O53" s="68"/>
      <c r="P53" s="6"/>
      <c r="Q53" s="6"/>
      <c r="R53" s="14"/>
      <c r="S53" s="9"/>
      <c r="T53" s="9"/>
      <c r="U53" s="9"/>
      <c r="V53" s="7"/>
      <c r="W53" s="14"/>
      <c r="X53" s="475"/>
      <c r="Y53" s="475"/>
      <c r="Z53" s="475"/>
      <c r="AA53" s="475"/>
      <c r="AB53" s="475"/>
      <c r="AC53" s="475"/>
      <c r="AD53" s="475"/>
      <c r="AE53" s="475"/>
      <c r="AF53" s="475"/>
      <c r="AG53" s="475"/>
      <c r="AH53" s="475"/>
      <c r="AI53" s="475"/>
      <c r="AJ53" s="475"/>
      <c r="AK53" s="475"/>
      <c r="AL53" s="475"/>
      <c r="AM53" s="475"/>
      <c r="AN53" s="475"/>
      <c r="AO53" s="475"/>
      <c r="AP53" s="475"/>
      <c r="AQ53" s="475"/>
      <c r="AR53" s="475"/>
      <c r="AS53" s="475"/>
      <c r="AT53" s="475"/>
      <c r="AU53" s="475"/>
      <c r="AV53" s="475"/>
      <c r="AW53" s="475"/>
      <c r="AX53" s="475"/>
      <c r="AY53" s="475"/>
      <c r="AZ53" s="475"/>
      <c r="BA53" s="475"/>
      <c r="BB53" s="475"/>
      <c r="BC53" s="475"/>
      <c r="BD53" s="475"/>
      <c r="BE53" s="475"/>
      <c r="BF53" s="475"/>
      <c r="BG53" s="475"/>
      <c r="BH53" s="475"/>
      <c r="BI53" s="475"/>
      <c r="BJ53" s="475"/>
      <c r="BK53" s="475"/>
      <c r="BL53" s="475"/>
      <c r="BM53" s="475"/>
      <c r="BN53" s="475"/>
      <c r="BO53" s="475"/>
      <c r="BP53" s="475"/>
      <c r="BQ53" s="475"/>
      <c r="BR53" s="475"/>
      <c r="BS53" s="475"/>
      <c r="BT53" s="475"/>
      <c r="BU53" s="475"/>
      <c r="BV53" s="475"/>
      <c r="BW53" s="475"/>
    </row>
    <row r="54" spans="1:75" s="5" customFormat="1" hidden="1" outlineLevel="1">
      <c r="A54" s="10"/>
      <c r="B54" s="10"/>
      <c r="C54" s="10"/>
      <c r="D54" s="77"/>
      <c r="E54" s="10"/>
      <c r="F54" s="10"/>
      <c r="G54" s="75"/>
      <c r="H54" s="75"/>
      <c r="I54" s="56"/>
      <c r="J54" s="23"/>
      <c r="K54" s="68"/>
      <c r="L54" s="9"/>
      <c r="M54" s="9"/>
      <c r="N54" s="9"/>
      <c r="O54" s="68"/>
      <c r="P54" s="6"/>
      <c r="Q54" s="6"/>
      <c r="R54" s="14"/>
      <c r="S54" s="9"/>
      <c r="T54" s="9"/>
      <c r="U54" s="9"/>
      <c r="V54" s="7"/>
      <c r="W54" s="14"/>
      <c r="X54" s="475"/>
      <c r="Y54" s="475"/>
      <c r="Z54" s="475"/>
      <c r="AA54" s="475"/>
      <c r="AB54" s="475"/>
      <c r="AC54" s="475"/>
      <c r="AD54" s="475"/>
      <c r="AE54" s="475"/>
      <c r="AF54" s="475"/>
      <c r="AG54" s="475"/>
      <c r="AH54" s="475"/>
      <c r="AI54" s="475"/>
      <c r="AJ54" s="475"/>
      <c r="AK54" s="475"/>
      <c r="AL54" s="475"/>
      <c r="AM54" s="475"/>
      <c r="AN54" s="475"/>
      <c r="AO54" s="475"/>
      <c r="AP54" s="475"/>
      <c r="AQ54" s="475"/>
      <c r="AR54" s="475"/>
      <c r="AS54" s="475"/>
      <c r="AT54" s="475"/>
      <c r="AU54" s="475"/>
      <c r="AV54" s="475"/>
      <c r="AW54" s="475"/>
      <c r="AX54" s="475"/>
      <c r="AY54" s="475"/>
      <c r="AZ54" s="475"/>
      <c r="BA54" s="475"/>
      <c r="BB54" s="475"/>
      <c r="BC54" s="475"/>
      <c r="BD54" s="475"/>
      <c r="BE54" s="475"/>
      <c r="BF54" s="475"/>
      <c r="BG54" s="475"/>
      <c r="BH54" s="475"/>
      <c r="BI54" s="475"/>
      <c r="BJ54" s="475"/>
      <c r="BK54" s="475"/>
      <c r="BL54" s="475"/>
      <c r="BM54" s="475"/>
      <c r="BN54" s="475"/>
      <c r="BO54" s="475"/>
      <c r="BP54" s="475"/>
      <c r="BQ54" s="475"/>
      <c r="BR54" s="475"/>
      <c r="BS54" s="475"/>
      <c r="BT54" s="475"/>
      <c r="BU54" s="475"/>
      <c r="BV54" s="475"/>
      <c r="BW54" s="475"/>
    </row>
    <row r="55" spans="1:75" s="5" customFormat="1" ht="18" collapsed="1">
      <c r="A55" s="480" t="s">
        <v>617</v>
      </c>
      <c r="B55" s="480"/>
      <c r="C55" s="480"/>
      <c r="D55" s="480"/>
      <c r="E55" s="480"/>
      <c r="F55" s="480"/>
      <c r="G55" s="480"/>
      <c r="H55" s="480"/>
      <c r="I55" s="482" t="s">
        <v>597</v>
      </c>
      <c r="J55" s="482"/>
      <c r="K55" s="482"/>
      <c r="L55" s="482"/>
      <c r="M55" s="482"/>
      <c r="N55" s="482"/>
      <c r="O55" s="482"/>
      <c r="P55" s="482"/>
      <c r="Q55" s="482"/>
      <c r="R55" s="482"/>
      <c r="S55" s="482"/>
      <c r="T55" s="482"/>
      <c r="U55" s="482"/>
      <c r="V55" s="482"/>
      <c r="W55" s="482"/>
      <c r="X55" s="475"/>
      <c r="Y55" s="475"/>
      <c r="Z55" s="475"/>
      <c r="AA55" s="475"/>
      <c r="AB55" s="475"/>
      <c r="AC55" s="475"/>
      <c r="AD55" s="475"/>
      <c r="AE55" s="475"/>
      <c r="AF55" s="475"/>
      <c r="AG55" s="475"/>
      <c r="AH55" s="475"/>
      <c r="AI55" s="475"/>
      <c r="AJ55" s="475"/>
      <c r="AK55" s="475"/>
      <c r="AL55" s="475"/>
      <c r="AM55" s="475"/>
      <c r="AN55" s="475"/>
      <c r="AO55" s="475"/>
      <c r="AP55" s="475"/>
      <c r="AQ55" s="475"/>
      <c r="AR55" s="475"/>
      <c r="AS55" s="475"/>
      <c r="AT55" s="475"/>
      <c r="AU55" s="475"/>
      <c r="AV55" s="475"/>
      <c r="AW55" s="475"/>
      <c r="AX55" s="475"/>
      <c r="AY55" s="475"/>
      <c r="AZ55" s="475"/>
      <c r="BA55" s="475"/>
      <c r="BB55" s="475"/>
      <c r="BC55" s="475"/>
      <c r="BD55" s="475"/>
      <c r="BE55" s="475"/>
      <c r="BF55" s="475"/>
      <c r="BG55" s="475"/>
      <c r="BH55" s="475"/>
      <c r="BI55" s="475"/>
      <c r="BJ55" s="475"/>
      <c r="BK55" s="475"/>
      <c r="BL55" s="475"/>
      <c r="BM55" s="475"/>
      <c r="BN55" s="475"/>
      <c r="BO55" s="475"/>
      <c r="BP55" s="475"/>
      <c r="BQ55" s="475"/>
      <c r="BR55" s="475"/>
      <c r="BS55" s="475"/>
      <c r="BT55" s="475"/>
      <c r="BU55" s="475"/>
      <c r="BV55" s="475"/>
      <c r="BW55" s="475"/>
    </row>
    <row r="56" spans="1:75" s="5" customFormat="1" ht="156.75" hidden="1" outlineLevel="1">
      <c r="A56" s="88">
        <v>29</v>
      </c>
      <c r="B56" s="83" t="s">
        <v>841</v>
      </c>
      <c r="C56" s="83"/>
      <c r="D56" s="276" t="s">
        <v>201</v>
      </c>
      <c r="E56" s="83" t="s">
        <v>307</v>
      </c>
      <c r="F56" s="276" t="s">
        <v>786</v>
      </c>
      <c r="G56" s="327" t="s">
        <v>632</v>
      </c>
      <c r="H56" s="308" t="s">
        <v>633</v>
      </c>
      <c r="I56" s="56" t="s">
        <v>127</v>
      </c>
      <c r="J56" s="23" t="s">
        <v>124</v>
      </c>
      <c r="K56" s="111" t="str">
        <f t="array" ref="K56">INDEX(evaluacion,MATCH(I56&amp;J56,impacto&amp;probabilidad,0))</f>
        <v>8 = Zona de riesgo alta. Reducir el riesgo. Evitar el riesgo compartir o transferir.</v>
      </c>
      <c r="L56" s="9" t="s">
        <v>163</v>
      </c>
      <c r="M56" s="9" t="s">
        <v>19</v>
      </c>
      <c r="N56" s="82" t="s">
        <v>634</v>
      </c>
      <c r="O56" s="111" t="str">
        <f t="array" aca="1" ref="O56" ca="1">OFFSET(valoracion,MATCH(K56&amp;L56&amp;M56,evaluacion2&amp;controles&amp;tipo,0),0)</f>
        <v>4 = Zona de riesgo baja. Asumir el riesgo</v>
      </c>
      <c r="P56" s="83" t="s">
        <v>216</v>
      </c>
      <c r="Q56" s="83" t="s">
        <v>309</v>
      </c>
      <c r="R56" s="84" t="s">
        <v>635</v>
      </c>
      <c r="S56" s="85" t="s">
        <v>244</v>
      </c>
      <c r="T56" s="94" t="s">
        <v>310</v>
      </c>
      <c r="U56" s="86">
        <v>1</v>
      </c>
      <c r="V56" s="87" t="s">
        <v>256</v>
      </c>
      <c r="W56" s="328"/>
      <c r="X56" s="475"/>
      <c r="Y56" s="475"/>
      <c r="Z56" s="475"/>
      <c r="AA56" s="475"/>
      <c r="AB56" s="475"/>
      <c r="AC56" s="475"/>
      <c r="AD56" s="475"/>
      <c r="AE56" s="475"/>
      <c r="AF56" s="475"/>
      <c r="AG56" s="475"/>
      <c r="AH56" s="475"/>
      <c r="AI56" s="475"/>
      <c r="AJ56" s="475"/>
      <c r="AK56" s="475"/>
      <c r="AL56" s="475"/>
      <c r="AM56" s="475"/>
      <c r="AN56" s="475"/>
      <c r="AO56" s="475"/>
      <c r="AP56" s="475"/>
      <c r="AQ56" s="475"/>
      <c r="AR56" s="475"/>
      <c r="AS56" s="475"/>
      <c r="AT56" s="475"/>
      <c r="AU56" s="475"/>
      <c r="AV56" s="475"/>
      <c r="AW56" s="475"/>
      <c r="AX56" s="475"/>
      <c r="AY56" s="475"/>
      <c r="AZ56" s="475"/>
      <c r="BA56" s="475"/>
      <c r="BB56" s="475"/>
      <c r="BC56" s="475"/>
      <c r="BD56" s="475"/>
      <c r="BE56" s="475"/>
      <c r="BF56" s="475"/>
      <c r="BG56" s="475"/>
      <c r="BH56" s="475"/>
      <c r="BI56" s="475"/>
      <c r="BJ56" s="475"/>
      <c r="BK56" s="475"/>
      <c r="BL56" s="475"/>
      <c r="BM56" s="475"/>
      <c r="BN56" s="475"/>
      <c r="BO56" s="475"/>
      <c r="BP56" s="475"/>
      <c r="BQ56" s="475"/>
      <c r="BR56" s="475"/>
      <c r="BS56" s="475"/>
      <c r="BT56" s="475"/>
      <c r="BU56" s="475"/>
      <c r="BV56" s="475"/>
      <c r="BW56" s="475"/>
    </row>
    <row r="57" spans="1:75" s="5" customFormat="1" ht="165.75" hidden="1" outlineLevel="1">
      <c r="A57" s="88">
        <v>30</v>
      </c>
      <c r="B57" s="83" t="s">
        <v>907</v>
      </c>
      <c r="C57" s="83"/>
      <c r="D57" s="276" t="s">
        <v>201</v>
      </c>
      <c r="E57" s="83" t="s">
        <v>787</v>
      </c>
      <c r="F57" s="276" t="s">
        <v>788</v>
      </c>
      <c r="G57" s="308" t="s">
        <v>789</v>
      </c>
      <c r="H57" s="308" t="s">
        <v>790</v>
      </c>
      <c r="I57" s="56" t="s">
        <v>123</v>
      </c>
      <c r="J57" s="23" t="s">
        <v>132</v>
      </c>
      <c r="K57" s="111" t="str">
        <f t="array" ref="K57">INDEX(evaluacion,MATCH(I57&amp;J57,impacto&amp;probabilidad,0))</f>
        <v>9 = Zona de riesgo alta. Reducir el riesgo. Evitar el riesgo compartir o transferir.</v>
      </c>
      <c r="L57" s="9" t="s">
        <v>163</v>
      </c>
      <c r="M57" s="9" t="s">
        <v>19</v>
      </c>
      <c r="N57" s="82" t="s">
        <v>791</v>
      </c>
      <c r="O57" s="111" t="str">
        <f t="array" aca="1" ref="O57" ca="1">OFFSET(valoracion,MATCH(K57&amp;L57&amp;M57,evaluacion2&amp;controles&amp;tipo,0),0)</f>
        <v>3 = Zona de riesgo moderada. Asumir el riesgo. Reducir el Riesgo.</v>
      </c>
      <c r="P57" s="83" t="s">
        <v>216</v>
      </c>
      <c r="Q57" s="83" t="s">
        <v>792</v>
      </c>
      <c r="R57" s="84" t="s">
        <v>636</v>
      </c>
      <c r="S57" s="85" t="s">
        <v>244</v>
      </c>
      <c r="T57" s="94" t="s">
        <v>637</v>
      </c>
      <c r="U57" s="86">
        <v>1</v>
      </c>
      <c r="V57" s="87" t="s">
        <v>256</v>
      </c>
      <c r="W57" s="259"/>
      <c r="X57" s="475"/>
      <c r="Y57" s="475"/>
      <c r="Z57" s="475"/>
      <c r="AA57" s="475"/>
      <c r="AB57" s="475"/>
      <c r="AC57" s="475"/>
      <c r="AD57" s="475"/>
      <c r="AE57" s="475"/>
      <c r="AF57" s="475"/>
      <c r="AG57" s="475"/>
      <c r="AH57" s="475"/>
      <c r="AI57" s="475"/>
      <c r="AJ57" s="475"/>
      <c r="AK57" s="475"/>
      <c r="AL57" s="475"/>
      <c r="AM57" s="475"/>
      <c r="AN57" s="475"/>
      <c r="AO57" s="475"/>
      <c r="AP57" s="475"/>
      <c r="AQ57" s="475"/>
      <c r="AR57" s="475"/>
      <c r="AS57" s="475"/>
      <c r="AT57" s="475"/>
      <c r="AU57" s="475"/>
      <c r="AV57" s="475"/>
      <c r="AW57" s="475"/>
      <c r="AX57" s="475"/>
      <c r="AY57" s="475"/>
      <c r="AZ57" s="475"/>
      <c r="BA57" s="475"/>
      <c r="BB57" s="475"/>
      <c r="BC57" s="475"/>
      <c r="BD57" s="475"/>
      <c r="BE57" s="475"/>
      <c r="BF57" s="475"/>
      <c r="BG57" s="475"/>
      <c r="BH57" s="475"/>
      <c r="BI57" s="475"/>
      <c r="BJ57" s="475"/>
      <c r="BK57" s="475"/>
      <c r="BL57" s="475"/>
      <c r="BM57" s="475"/>
      <c r="BN57" s="475"/>
      <c r="BO57" s="475"/>
      <c r="BP57" s="475"/>
      <c r="BQ57" s="475"/>
      <c r="BR57" s="475"/>
      <c r="BS57" s="475"/>
      <c r="BT57" s="475"/>
      <c r="BU57" s="475"/>
      <c r="BV57" s="475"/>
      <c r="BW57" s="475"/>
    </row>
    <row r="58" spans="1:75" s="5" customFormat="1" ht="171" hidden="1" outlineLevel="1">
      <c r="A58" s="88">
        <v>31</v>
      </c>
      <c r="B58" s="83" t="s">
        <v>908</v>
      </c>
      <c r="C58" s="83"/>
      <c r="D58" s="276" t="s">
        <v>203</v>
      </c>
      <c r="E58" s="83" t="s">
        <v>638</v>
      </c>
      <c r="F58" s="276" t="s">
        <v>793</v>
      </c>
      <c r="G58" s="308" t="s">
        <v>794</v>
      </c>
      <c r="H58" s="308" t="s">
        <v>795</v>
      </c>
      <c r="I58" s="56" t="s">
        <v>127</v>
      </c>
      <c r="J58" s="23" t="s">
        <v>124</v>
      </c>
      <c r="K58" s="111" t="str">
        <f t="array" ref="K58">INDEX(evaluacion,MATCH(I58&amp;J58,impacto&amp;probabilidad,0))</f>
        <v>8 = Zona de riesgo alta. Reducir el riesgo. Evitar el riesgo compartir o transferir.</v>
      </c>
      <c r="L58" s="113" t="s">
        <v>162</v>
      </c>
      <c r="M58" s="113" t="s">
        <v>19</v>
      </c>
      <c r="N58" s="82" t="s">
        <v>796</v>
      </c>
      <c r="O58" s="111" t="str">
        <f t="array" aca="1" ref="O58" ca="1">OFFSET(valoracion,MATCH(K58&amp;L58&amp;M58,evaluacion2&amp;controles&amp;tipo,0),0)</f>
        <v>6 = Zona de riesgo moderada. Asumir el riesgo. Reducir el Riesgo.</v>
      </c>
      <c r="P58" s="83" t="s">
        <v>216</v>
      </c>
      <c r="Q58" s="83" t="s">
        <v>797</v>
      </c>
      <c r="R58" s="84" t="s">
        <v>314</v>
      </c>
      <c r="S58" s="85" t="s">
        <v>244</v>
      </c>
      <c r="T58" s="82" t="s">
        <v>798</v>
      </c>
      <c r="U58" s="86">
        <v>1</v>
      </c>
      <c r="V58" s="87" t="s">
        <v>256</v>
      </c>
      <c r="W58" s="259"/>
      <c r="X58" s="475"/>
      <c r="Y58" s="475"/>
      <c r="Z58" s="475"/>
      <c r="AA58" s="475"/>
      <c r="AB58" s="475"/>
      <c r="AC58" s="475"/>
      <c r="AD58" s="475"/>
      <c r="AE58" s="475"/>
      <c r="AF58" s="475"/>
      <c r="AG58" s="475"/>
      <c r="AH58" s="475"/>
      <c r="AI58" s="475"/>
      <c r="AJ58" s="475"/>
      <c r="AK58" s="475"/>
      <c r="AL58" s="475"/>
      <c r="AM58" s="475"/>
      <c r="AN58" s="475"/>
      <c r="AO58" s="475"/>
      <c r="AP58" s="475"/>
      <c r="AQ58" s="475"/>
      <c r="AR58" s="475"/>
      <c r="AS58" s="475"/>
      <c r="AT58" s="475"/>
      <c r="AU58" s="475"/>
      <c r="AV58" s="475"/>
      <c r="AW58" s="475"/>
      <c r="AX58" s="475"/>
      <c r="AY58" s="475"/>
      <c r="AZ58" s="475"/>
      <c r="BA58" s="475"/>
      <c r="BB58" s="475"/>
      <c r="BC58" s="475"/>
      <c r="BD58" s="475"/>
      <c r="BE58" s="475"/>
      <c r="BF58" s="475"/>
      <c r="BG58" s="475"/>
      <c r="BH58" s="475"/>
      <c r="BI58" s="475"/>
      <c r="BJ58" s="475"/>
      <c r="BK58" s="475"/>
      <c r="BL58" s="475"/>
      <c r="BM58" s="475"/>
      <c r="BN58" s="475"/>
      <c r="BO58" s="475"/>
      <c r="BP58" s="475"/>
      <c r="BQ58" s="475"/>
      <c r="BR58" s="475"/>
      <c r="BS58" s="475"/>
      <c r="BT58" s="475"/>
      <c r="BU58" s="475"/>
      <c r="BV58" s="475"/>
      <c r="BW58" s="475"/>
    </row>
    <row r="59" spans="1:75" s="5" customFormat="1" ht="342" hidden="1" outlineLevel="1">
      <c r="A59" s="88">
        <v>32</v>
      </c>
      <c r="B59" s="378" t="s">
        <v>909</v>
      </c>
      <c r="C59" s="378"/>
      <c r="D59" s="376" t="s">
        <v>205</v>
      </c>
      <c r="E59" s="83" t="s">
        <v>312</v>
      </c>
      <c r="F59" s="276" t="s">
        <v>589</v>
      </c>
      <c r="G59" s="106" t="s">
        <v>248</v>
      </c>
      <c r="H59" s="106" t="s">
        <v>298</v>
      </c>
      <c r="I59" s="56" t="s">
        <v>127</v>
      </c>
      <c r="J59" s="23" t="s">
        <v>134</v>
      </c>
      <c r="K59" s="111" t="str">
        <f t="array" ref="K59">INDEX(evaluacion,MATCH(I59&amp;J59,impacto&amp;probabilidad,0))</f>
        <v>4 = Zona de riesgo alta. Reducir el riesgo. Evitar el riesgo compartir o transferir.</v>
      </c>
      <c r="L59" s="9" t="s">
        <v>163</v>
      </c>
      <c r="M59" s="9" t="s">
        <v>19</v>
      </c>
      <c r="N59" s="106" t="s">
        <v>285</v>
      </c>
      <c r="O59" s="111" t="str">
        <f t="array" aca="1" ref="O59" ca="1">OFFSET(valoracion,MATCH(K59&amp;L59&amp;M59,evaluacion2&amp;controles&amp;tipo,0),0)</f>
        <v>4 = Zona de riesgo alta. Reducir el riesgo. Evitar el riesgo compartir o transferir.</v>
      </c>
      <c r="P59" s="83" t="s">
        <v>216</v>
      </c>
      <c r="Q59" s="106" t="s">
        <v>315</v>
      </c>
      <c r="R59" s="106" t="s">
        <v>287</v>
      </c>
      <c r="S59" s="85" t="s">
        <v>910</v>
      </c>
      <c r="T59" s="106" t="s">
        <v>316</v>
      </c>
      <c r="U59" s="86">
        <v>0</v>
      </c>
      <c r="V59" s="87" t="s">
        <v>242</v>
      </c>
      <c r="W59" s="263" t="s">
        <v>1011</v>
      </c>
      <c r="X59" s="475"/>
      <c r="Y59" s="475"/>
      <c r="Z59" s="475"/>
      <c r="AA59" s="475"/>
      <c r="AB59" s="475"/>
      <c r="AC59" s="475"/>
      <c r="AD59" s="475"/>
      <c r="AE59" s="475"/>
      <c r="AF59" s="475"/>
      <c r="AG59" s="475"/>
      <c r="AH59" s="475"/>
      <c r="AI59" s="475"/>
      <c r="AJ59" s="475"/>
      <c r="AK59" s="475"/>
      <c r="AL59" s="475"/>
      <c r="AM59" s="475"/>
      <c r="AN59" s="475"/>
      <c r="AO59" s="475"/>
      <c r="AP59" s="475"/>
      <c r="AQ59" s="475"/>
      <c r="AR59" s="475"/>
      <c r="AS59" s="475"/>
      <c r="AT59" s="475"/>
      <c r="AU59" s="475"/>
      <c r="AV59" s="475"/>
      <c r="AW59" s="475"/>
      <c r="AX59" s="475"/>
      <c r="AY59" s="475"/>
      <c r="AZ59" s="475"/>
      <c r="BA59" s="475"/>
      <c r="BB59" s="475"/>
      <c r="BC59" s="475"/>
      <c r="BD59" s="475"/>
      <c r="BE59" s="475"/>
      <c r="BF59" s="475"/>
      <c r="BG59" s="475"/>
      <c r="BH59" s="475"/>
      <c r="BI59" s="475"/>
      <c r="BJ59" s="475"/>
      <c r="BK59" s="475"/>
      <c r="BL59" s="475"/>
      <c r="BM59" s="475"/>
      <c r="BN59" s="475"/>
      <c r="BO59" s="475"/>
      <c r="BP59" s="475"/>
      <c r="BQ59" s="475"/>
      <c r="BR59" s="475"/>
      <c r="BS59" s="475"/>
      <c r="BT59" s="475"/>
      <c r="BU59" s="475"/>
      <c r="BV59" s="475"/>
      <c r="BW59" s="475"/>
    </row>
    <row r="60" spans="1:75" s="5" customFormat="1" ht="342" hidden="1" outlineLevel="1">
      <c r="A60" s="88">
        <v>33</v>
      </c>
      <c r="B60" s="378" t="s">
        <v>911</v>
      </c>
      <c r="C60" s="378"/>
      <c r="D60" s="376" t="s">
        <v>205</v>
      </c>
      <c r="E60" s="83" t="s">
        <v>312</v>
      </c>
      <c r="F60" s="276" t="s">
        <v>589</v>
      </c>
      <c r="G60" s="106" t="s">
        <v>248</v>
      </c>
      <c r="H60" s="106" t="s">
        <v>283</v>
      </c>
      <c r="I60" s="56" t="s">
        <v>127</v>
      </c>
      <c r="J60" s="23" t="s">
        <v>134</v>
      </c>
      <c r="K60" s="68" t="str">
        <f t="array" ref="K60">INDEX(evaluacion,MATCH(I60&amp;J60,impacto&amp;probabilidad,0))</f>
        <v>4 = Zona de riesgo alta. Reducir el riesgo. Evitar el riesgo compartir o transferir.</v>
      </c>
      <c r="L60" s="9" t="s">
        <v>163</v>
      </c>
      <c r="M60" s="9" t="s">
        <v>19</v>
      </c>
      <c r="N60" s="106" t="s">
        <v>285</v>
      </c>
      <c r="O60" s="68" t="str">
        <f t="array" aca="1" ref="O60" ca="1">OFFSET(valoracion,MATCH(K60&amp;L60&amp;M60,evaluacion2&amp;controles&amp;tipo,0),0)</f>
        <v>4 = Zona de riesgo alta. Reducir el riesgo. Evitar el riesgo compartir o transferir.</v>
      </c>
      <c r="P60" s="83" t="s">
        <v>216</v>
      </c>
      <c r="Q60" s="106" t="s">
        <v>315</v>
      </c>
      <c r="R60" s="106" t="s">
        <v>317</v>
      </c>
      <c r="S60" s="85" t="s">
        <v>244</v>
      </c>
      <c r="T60" s="96" t="s">
        <v>316</v>
      </c>
      <c r="U60" s="86">
        <v>0</v>
      </c>
      <c r="V60" s="87" t="s">
        <v>242</v>
      </c>
      <c r="W60" s="263" t="s">
        <v>1012</v>
      </c>
      <c r="X60" s="475"/>
      <c r="Y60" s="475"/>
      <c r="Z60" s="475"/>
      <c r="AA60" s="475"/>
      <c r="AB60" s="475"/>
      <c r="AC60" s="475"/>
      <c r="AD60" s="475"/>
      <c r="AE60" s="475"/>
      <c r="AF60" s="475"/>
      <c r="AG60" s="475"/>
      <c r="AH60" s="475"/>
      <c r="AI60" s="475"/>
      <c r="AJ60" s="475"/>
      <c r="AK60" s="475"/>
      <c r="AL60" s="475"/>
      <c r="AM60" s="475"/>
      <c r="AN60" s="475"/>
      <c r="AO60" s="475"/>
      <c r="AP60" s="475"/>
      <c r="AQ60" s="475"/>
      <c r="AR60" s="475"/>
      <c r="AS60" s="475"/>
      <c r="AT60" s="475"/>
      <c r="AU60" s="475"/>
      <c r="AV60" s="475"/>
      <c r="AW60" s="475"/>
      <c r="AX60" s="475"/>
      <c r="AY60" s="475"/>
      <c r="AZ60" s="475"/>
      <c r="BA60" s="475"/>
      <c r="BB60" s="475"/>
      <c r="BC60" s="475"/>
      <c r="BD60" s="475"/>
      <c r="BE60" s="475"/>
      <c r="BF60" s="475"/>
      <c r="BG60" s="475"/>
      <c r="BH60" s="475"/>
      <c r="BI60" s="475"/>
      <c r="BJ60" s="475"/>
      <c r="BK60" s="475"/>
      <c r="BL60" s="475"/>
      <c r="BM60" s="475"/>
      <c r="BN60" s="475"/>
      <c r="BO60" s="475"/>
      <c r="BP60" s="475"/>
      <c r="BQ60" s="475"/>
      <c r="BR60" s="475"/>
      <c r="BS60" s="475"/>
      <c r="BT60" s="475"/>
      <c r="BU60" s="475"/>
      <c r="BV60" s="475"/>
      <c r="BW60" s="475"/>
    </row>
    <row r="61" spans="1:75" s="5" customFormat="1" ht="342" hidden="1" outlineLevel="1">
      <c r="A61" s="88">
        <v>34</v>
      </c>
      <c r="B61" s="378" t="s">
        <v>912</v>
      </c>
      <c r="C61" s="378"/>
      <c r="D61" s="376" t="s">
        <v>205</v>
      </c>
      <c r="E61" s="83" t="s">
        <v>312</v>
      </c>
      <c r="F61" s="276" t="s">
        <v>589</v>
      </c>
      <c r="G61" s="106" t="s">
        <v>248</v>
      </c>
      <c r="H61" s="106" t="s">
        <v>318</v>
      </c>
      <c r="I61" s="56" t="s">
        <v>127</v>
      </c>
      <c r="J61" s="23" t="s">
        <v>134</v>
      </c>
      <c r="K61" s="68" t="str">
        <f t="array" ref="K61">INDEX(evaluacion,MATCH(I61&amp;J61,impacto&amp;probabilidad,0))</f>
        <v>4 = Zona de riesgo alta. Reducir el riesgo. Evitar el riesgo compartir o transferir.</v>
      </c>
      <c r="L61" s="9" t="s">
        <v>163</v>
      </c>
      <c r="M61" s="9" t="s">
        <v>19</v>
      </c>
      <c r="N61" s="106" t="s">
        <v>285</v>
      </c>
      <c r="O61" s="68" t="str">
        <f t="array" aca="1" ref="O61" ca="1">OFFSET(valoracion,MATCH(K61&amp;L61&amp;M61,evaluacion2&amp;controles&amp;tipo,0),0)</f>
        <v>4 = Zona de riesgo alta. Reducir el riesgo. Evitar el riesgo compartir o transferir.</v>
      </c>
      <c r="P61" s="282" t="s">
        <v>216</v>
      </c>
      <c r="Q61" s="106" t="s">
        <v>315</v>
      </c>
      <c r="R61" s="106" t="s">
        <v>290</v>
      </c>
      <c r="S61" s="85" t="s">
        <v>244</v>
      </c>
      <c r="T61" s="96" t="s">
        <v>316</v>
      </c>
      <c r="U61" s="107">
        <v>0</v>
      </c>
      <c r="V61" s="108" t="s">
        <v>242</v>
      </c>
      <c r="W61" s="263" t="s">
        <v>1012</v>
      </c>
      <c r="X61" s="475"/>
      <c r="Y61" s="475"/>
      <c r="Z61" s="475"/>
      <c r="AA61" s="475"/>
      <c r="AB61" s="475"/>
      <c r="AC61" s="475"/>
      <c r="AD61" s="475"/>
      <c r="AE61" s="475"/>
      <c r="AF61" s="475"/>
      <c r="AG61" s="475"/>
      <c r="AH61" s="475"/>
      <c r="AI61" s="475"/>
      <c r="AJ61" s="475"/>
      <c r="AK61" s="475"/>
      <c r="AL61" s="475"/>
      <c r="AM61" s="475"/>
      <c r="AN61" s="475"/>
      <c r="AO61" s="475"/>
      <c r="AP61" s="475"/>
      <c r="AQ61" s="475"/>
      <c r="AR61" s="475"/>
      <c r="AS61" s="475"/>
      <c r="AT61" s="475"/>
      <c r="AU61" s="475"/>
      <c r="AV61" s="475"/>
      <c r="AW61" s="475"/>
      <c r="AX61" s="475"/>
      <c r="AY61" s="475"/>
      <c r="AZ61" s="475"/>
      <c r="BA61" s="475"/>
      <c r="BB61" s="475"/>
      <c r="BC61" s="475"/>
      <c r="BD61" s="475"/>
      <c r="BE61" s="475"/>
      <c r="BF61" s="475"/>
      <c r="BG61" s="475"/>
      <c r="BH61" s="475"/>
      <c r="BI61" s="475"/>
      <c r="BJ61" s="475"/>
      <c r="BK61" s="475"/>
      <c r="BL61" s="475"/>
      <c r="BM61" s="475"/>
      <c r="BN61" s="475"/>
      <c r="BO61" s="475"/>
      <c r="BP61" s="475"/>
      <c r="BQ61" s="475"/>
      <c r="BR61" s="475"/>
      <c r="BS61" s="475"/>
      <c r="BT61" s="475"/>
      <c r="BU61" s="475"/>
      <c r="BV61" s="475"/>
      <c r="BW61" s="475"/>
    </row>
    <row r="62" spans="1:75" s="396" customFormat="1" ht="14.25" hidden="1" outlineLevel="1">
      <c r="A62" s="298"/>
      <c r="B62" s="91"/>
      <c r="C62" s="91"/>
      <c r="D62" s="304"/>
      <c r="E62" s="90"/>
      <c r="F62" s="300"/>
      <c r="G62" s="305"/>
      <c r="H62" s="305"/>
      <c r="I62" s="391"/>
      <c r="J62" s="397"/>
      <c r="K62" s="398"/>
      <c r="L62" s="302"/>
      <c r="M62" s="302"/>
      <c r="N62" s="305"/>
      <c r="O62" s="398"/>
      <c r="P62" s="317"/>
      <c r="Q62" s="305"/>
      <c r="R62" s="305"/>
      <c r="S62" s="399"/>
      <c r="T62" s="306"/>
      <c r="U62" s="117"/>
      <c r="V62" s="274"/>
      <c r="W62" s="263"/>
      <c r="X62" s="475"/>
      <c r="Y62" s="475"/>
      <c r="Z62" s="475"/>
      <c r="AA62" s="475"/>
      <c r="AB62" s="475"/>
      <c r="AC62" s="475"/>
      <c r="AD62" s="475"/>
      <c r="AE62" s="475"/>
      <c r="AF62" s="475"/>
      <c r="AG62" s="475"/>
      <c r="AH62" s="475"/>
      <c r="AI62" s="475"/>
      <c r="AJ62" s="475"/>
      <c r="AK62" s="475"/>
      <c r="AL62" s="475"/>
      <c r="AM62" s="475"/>
      <c r="AN62" s="475"/>
      <c r="AO62" s="475"/>
      <c r="AP62" s="475"/>
      <c r="AQ62" s="475"/>
      <c r="AR62" s="475"/>
      <c r="AS62" s="475"/>
      <c r="AT62" s="475"/>
      <c r="AU62" s="475"/>
      <c r="AV62" s="475"/>
      <c r="AW62" s="475"/>
      <c r="AX62" s="475"/>
      <c r="AY62" s="475"/>
      <c r="AZ62" s="475"/>
      <c r="BA62" s="475"/>
      <c r="BB62" s="475"/>
      <c r="BC62" s="475"/>
      <c r="BD62" s="475"/>
      <c r="BE62" s="475"/>
      <c r="BF62" s="475"/>
      <c r="BG62" s="475"/>
      <c r="BH62" s="475"/>
      <c r="BI62" s="475"/>
      <c r="BJ62" s="475"/>
      <c r="BK62" s="475"/>
      <c r="BL62" s="475"/>
      <c r="BM62" s="475"/>
      <c r="BN62" s="475"/>
      <c r="BO62" s="475"/>
      <c r="BP62" s="475"/>
      <c r="BQ62" s="475"/>
      <c r="BR62" s="475"/>
      <c r="BS62" s="475"/>
      <c r="BT62" s="475"/>
      <c r="BU62" s="475"/>
      <c r="BV62" s="475"/>
      <c r="BW62" s="475"/>
    </row>
    <row r="63" spans="1:75" s="5" customFormat="1" ht="18" collapsed="1">
      <c r="A63" s="480" t="s">
        <v>618</v>
      </c>
      <c r="B63" s="480"/>
      <c r="C63" s="480"/>
      <c r="D63" s="480"/>
      <c r="E63" s="480"/>
      <c r="F63" s="480"/>
      <c r="G63" s="480"/>
      <c r="H63" s="480"/>
      <c r="I63" s="482" t="s">
        <v>598</v>
      </c>
      <c r="J63" s="482"/>
      <c r="K63" s="482"/>
      <c r="L63" s="482"/>
      <c r="M63" s="482"/>
      <c r="N63" s="482"/>
      <c r="O63" s="482"/>
      <c r="P63" s="482"/>
      <c r="Q63" s="482"/>
      <c r="R63" s="482"/>
      <c r="S63" s="482"/>
      <c r="T63" s="482"/>
      <c r="U63" s="482"/>
      <c r="V63" s="482"/>
      <c r="W63" s="482"/>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475"/>
      <c r="AY63" s="475"/>
      <c r="AZ63" s="475"/>
      <c r="BA63" s="475"/>
      <c r="BB63" s="475"/>
      <c r="BC63" s="475"/>
      <c r="BD63" s="475"/>
      <c r="BE63" s="475"/>
      <c r="BF63" s="475"/>
      <c r="BG63" s="475"/>
      <c r="BH63" s="475"/>
      <c r="BI63" s="475"/>
      <c r="BJ63" s="475"/>
      <c r="BK63" s="475"/>
      <c r="BL63" s="475"/>
      <c r="BM63" s="475"/>
      <c r="BN63" s="475"/>
      <c r="BO63" s="475"/>
      <c r="BP63" s="475"/>
      <c r="BQ63" s="475"/>
      <c r="BR63" s="475"/>
      <c r="BS63" s="475"/>
      <c r="BT63" s="475"/>
      <c r="BU63" s="475"/>
      <c r="BV63" s="475"/>
      <c r="BW63" s="475"/>
    </row>
    <row r="64" spans="1:75" s="5" customFormat="1" ht="171" hidden="1" outlineLevel="1">
      <c r="A64" s="88">
        <v>35</v>
      </c>
      <c r="B64" s="83" t="s">
        <v>799</v>
      </c>
      <c r="C64" s="83"/>
      <c r="D64" s="276" t="s">
        <v>201</v>
      </c>
      <c r="E64" s="83" t="s">
        <v>800</v>
      </c>
      <c r="F64" s="276" t="s">
        <v>801</v>
      </c>
      <c r="G64" s="276" t="s">
        <v>802</v>
      </c>
      <c r="H64" s="308" t="s">
        <v>803</v>
      </c>
      <c r="I64" s="56" t="s">
        <v>123</v>
      </c>
      <c r="J64" s="76" t="s">
        <v>132</v>
      </c>
      <c r="K64" s="68" t="str">
        <f t="array" ref="K64">INDEX(evaluacion,MATCH(I64&amp;J64,impacto&amp;probabilidad,0))</f>
        <v>9 = Zona de riesgo alta. Reducir el riesgo. Evitar el riesgo compartir o transferir.</v>
      </c>
      <c r="L64" s="113" t="s">
        <v>163</v>
      </c>
      <c r="M64" s="113" t="s">
        <v>19</v>
      </c>
      <c r="N64" s="82" t="s">
        <v>804</v>
      </c>
      <c r="O64" s="111" t="str">
        <f t="array" aca="1" ref="O64" ca="1">OFFSET(valoracion,MATCH(K64&amp;L64&amp;M64,evaluacion2&amp;controles&amp;tipo,0),0)</f>
        <v>3 = Zona de riesgo moderada. Asumir el riesgo. Reducir el Riesgo.</v>
      </c>
      <c r="P64" s="88" t="s">
        <v>216</v>
      </c>
      <c r="Q64" s="83" t="s">
        <v>805</v>
      </c>
      <c r="R64" s="84" t="s">
        <v>806</v>
      </c>
      <c r="S64" s="104" t="s">
        <v>244</v>
      </c>
      <c r="T64" s="329" t="s">
        <v>807</v>
      </c>
      <c r="U64" s="114">
        <v>1</v>
      </c>
      <c r="V64" s="87" t="s">
        <v>256</v>
      </c>
      <c r="W64" s="353"/>
      <c r="X64" s="475"/>
      <c r="Y64" s="475"/>
      <c r="Z64" s="475"/>
      <c r="AA64" s="475"/>
      <c r="AB64" s="475"/>
      <c r="AC64" s="475"/>
      <c r="AD64" s="475"/>
      <c r="AE64" s="475"/>
      <c r="AF64" s="475"/>
      <c r="AG64" s="475"/>
      <c r="AH64" s="475"/>
      <c r="AI64" s="475"/>
      <c r="AJ64" s="475"/>
      <c r="AK64" s="475"/>
      <c r="AL64" s="475"/>
      <c r="AM64" s="475"/>
      <c r="AN64" s="475"/>
      <c r="AO64" s="475"/>
      <c r="AP64" s="475"/>
      <c r="AQ64" s="475"/>
      <c r="AR64" s="475"/>
      <c r="AS64" s="475"/>
      <c r="AT64" s="475"/>
      <c r="AU64" s="475"/>
      <c r="AV64" s="475"/>
      <c r="AW64" s="475"/>
      <c r="AX64" s="475"/>
      <c r="AY64" s="475"/>
      <c r="AZ64" s="475"/>
      <c r="BA64" s="475"/>
      <c r="BB64" s="475"/>
      <c r="BC64" s="475"/>
      <c r="BD64" s="475"/>
      <c r="BE64" s="475"/>
      <c r="BF64" s="475"/>
      <c r="BG64" s="475"/>
      <c r="BH64" s="475"/>
      <c r="BI64" s="475"/>
      <c r="BJ64" s="475"/>
      <c r="BK64" s="475"/>
      <c r="BL64" s="475"/>
      <c r="BM64" s="475"/>
      <c r="BN64" s="475"/>
      <c r="BO64" s="475"/>
      <c r="BP64" s="475"/>
      <c r="BQ64" s="475"/>
      <c r="BR64" s="475"/>
      <c r="BS64" s="475"/>
      <c r="BT64" s="475"/>
      <c r="BU64" s="475"/>
      <c r="BV64" s="475"/>
      <c r="BW64" s="475"/>
    </row>
    <row r="65" spans="1:75" s="5" customFormat="1" ht="89.25" hidden="1" outlineLevel="1">
      <c r="A65" s="88">
        <v>36</v>
      </c>
      <c r="B65" s="83" t="s">
        <v>808</v>
      </c>
      <c r="C65" s="83"/>
      <c r="D65" s="276" t="s">
        <v>203</v>
      </c>
      <c r="E65" s="83" t="s">
        <v>809</v>
      </c>
      <c r="F65" s="276" t="s">
        <v>810</v>
      </c>
      <c r="G65" s="327" t="s">
        <v>811</v>
      </c>
      <c r="H65" s="308" t="s">
        <v>812</v>
      </c>
      <c r="I65" s="56" t="s">
        <v>127</v>
      </c>
      <c r="J65" s="76" t="s">
        <v>124</v>
      </c>
      <c r="K65" s="68" t="str">
        <f t="array" ref="K65">INDEX(evaluacion,MATCH(I65&amp;J65,impacto&amp;probabilidad,0))</f>
        <v>8 = Zona de riesgo alta. Reducir el riesgo. Evitar el riesgo compartir o transferir.</v>
      </c>
      <c r="L65" s="9" t="s">
        <v>163</v>
      </c>
      <c r="M65" s="9" t="s">
        <v>19</v>
      </c>
      <c r="N65" s="82" t="s">
        <v>813</v>
      </c>
      <c r="O65" s="68" t="str">
        <f t="array" aca="1" ref="O65" ca="1">OFFSET(valoracion,MATCH(K65&amp;L65&amp;M65,evaluacion2&amp;controles&amp;tipo,0),0)</f>
        <v>4 = Zona de riesgo baja. Asumir el riesgo</v>
      </c>
      <c r="P65" s="83" t="s">
        <v>216</v>
      </c>
      <c r="Q65" s="83" t="s">
        <v>814</v>
      </c>
      <c r="R65" s="84" t="s">
        <v>815</v>
      </c>
      <c r="S65" s="104" t="s">
        <v>244</v>
      </c>
      <c r="T65" s="87" t="s">
        <v>816</v>
      </c>
      <c r="U65" s="114">
        <v>1</v>
      </c>
      <c r="V65" s="87" t="s">
        <v>262</v>
      </c>
      <c r="W65" s="264"/>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475"/>
      <c r="BF65" s="475"/>
      <c r="BG65" s="475"/>
      <c r="BH65" s="475"/>
      <c r="BI65" s="475"/>
      <c r="BJ65" s="475"/>
      <c r="BK65" s="475"/>
      <c r="BL65" s="475"/>
      <c r="BM65" s="475"/>
      <c r="BN65" s="475"/>
      <c r="BO65" s="475"/>
      <c r="BP65" s="475"/>
      <c r="BQ65" s="475"/>
      <c r="BR65" s="475"/>
      <c r="BS65" s="475"/>
      <c r="BT65" s="475"/>
      <c r="BU65" s="475"/>
      <c r="BV65" s="475"/>
      <c r="BW65" s="475"/>
    </row>
    <row r="66" spans="1:75" s="5" customFormat="1" ht="199.5" hidden="1" outlineLevel="1">
      <c r="A66" s="298">
        <v>37</v>
      </c>
      <c r="B66" s="384" t="s">
        <v>674</v>
      </c>
      <c r="C66" s="384"/>
      <c r="D66" s="375" t="s">
        <v>205</v>
      </c>
      <c r="E66" s="298" t="s">
        <v>245</v>
      </c>
      <c r="F66" s="309" t="s">
        <v>589</v>
      </c>
      <c r="G66" s="306" t="s">
        <v>248</v>
      </c>
      <c r="H66" s="306" t="s">
        <v>323</v>
      </c>
      <c r="I66" s="56" t="s">
        <v>127</v>
      </c>
      <c r="J66" s="76" t="s">
        <v>132</v>
      </c>
      <c r="K66" s="68" t="str">
        <f t="array" ref="K66">INDEX(evaluacion,MATCH(I66&amp;J66,impacto&amp;probabilidad,0))</f>
        <v>12 = Zona de riesgo extrema. Evitar el riesgo. Reducir el riesgo, Compartir o transferir.</v>
      </c>
      <c r="L66" s="9" t="s">
        <v>163</v>
      </c>
      <c r="M66" s="9" t="s">
        <v>19</v>
      </c>
      <c r="N66" s="96" t="s">
        <v>285</v>
      </c>
      <c r="O66" s="68" t="str">
        <f t="array" aca="1" ref="O66" ca="1">OFFSET(valoracion,MATCH(K66&amp;L66&amp;M66,evaluacion2&amp;controles&amp;tipo,0),0)</f>
        <v>4 = Zona de riesgo alta. Reducir el riesgo. Evitar el riesgo compartir o transferir.</v>
      </c>
      <c r="P66" s="83" t="s">
        <v>3</v>
      </c>
      <c r="Q66" s="96" t="s">
        <v>675</v>
      </c>
      <c r="R66" s="96" t="s">
        <v>317</v>
      </c>
      <c r="S66" s="104" t="s">
        <v>244</v>
      </c>
      <c r="T66" s="96" t="s">
        <v>324</v>
      </c>
      <c r="U66" s="86">
        <v>0</v>
      </c>
      <c r="V66" s="87" t="s">
        <v>242</v>
      </c>
      <c r="W66" s="263" t="s">
        <v>1013</v>
      </c>
      <c r="X66" s="475"/>
      <c r="Y66" s="475"/>
      <c r="Z66" s="475"/>
      <c r="AA66" s="475"/>
      <c r="AB66" s="475"/>
      <c r="AC66" s="475"/>
      <c r="AD66" s="475"/>
      <c r="AE66" s="475"/>
      <c r="AF66" s="475"/>
      <c r="AG66" s="475"/>
      <c r="AH66" s="475"/>
      <c r="AI66" s="475"/>
      <c r="AJ66" s="475"/>
      <c r="AK66" s="475"/>
      <c r="AL66" s="475"/>
      <c r="AM66" s="475"/>
      <c r="AN66" s="475"/>
      <c r="AO66" s="475"/>
      <c r="AP66" s="475"/>
      <c r="AQ66" s="475"/>
      <c r="AR66" s="475"/>
      <c r="AS66" s="475"/>
      <c r="AT66" s="475"/>
      <c r="AU66" s="475"/>
      <c r="AV66" s="475"/>
      <c r="AW66" s="475"/>
      <c r="AX66" s="475"/>
      <c r="AY66" s="475"/>
      <c r="AZ66" s="475"/>
      <c r="BA66" s="475"/>
      <c r="BB66" s="475"/>
      <c r="BC66" s="475"/>
      <c r="BD66" s="475"/>
      <c r="BE66" s="475"/>
      <c r="BF66" s="475"/>
      <c r="BG66" s="475"/>
      <c r="BH66" s="475"/>
      <c r="BI66" s="475"/>
      <c r="BJ66" s="475"/>
      <c r="BK66" s="475"/>
      <c r="BL66" s="475"/>
      <c r="BM66" s="475"/>
      <c r="BN66" s="475"/>
      <c r="BO66" s="475"/>
      <c r="BP66" s="475"/>
      <c r="BQ66" s="475"/>
      <c r="BR66" s="475"/>
      <c r="BS66" s="475"/>
      <c r="BT66" s="475"/>
      <c r="BU66" s="475"/>
      <c r="BV66" s="475"/>
      <c r="BW66" s="475"/>
    </row>
    <row r="67" spans="1:75" s="5" customFormat="1" hidden="1" outlineLevel="1">
      <c r="A67" s="10"/>
      <c r="B67" s="10"/>
      <c r="C67" s="10"/>
      <c r="D67" s="77"/>
      <c r="E67" s="10"/>
      <c r="F67" s="10"/>
      <c r="G67" s="75"/>
      <c r="H67" s="75"/>
      <c r="I67" s="56"/>
      <c r="J67" s="76"/>
      <c r="K67" s="68"/>
      <c r="L67" s="9"/>
      <c r="M67" s="9"/>
      <c r="N67" s="9"/>
      <c r="O67" s="68"/>
      <c r="P67" s="6"/>
      <c r="Q67" s="6"/>
      <c r="R67" s="14"/>
      <c r="S67" s="9"/>
      <c r="T67" s="9"/>
      <c r="U67" s="9"/>
      <c r="V67" s="7"/>
      <c r="W67" s="14"/>
      <c r="X67" s="475"/>
      <c r="Y67" s="475"/>
      <c r="Z67" s="475"/>
      <c r="AA67" s="475"/>
      <c r="AB67" s="475"/>
      <c r="AC67" s="475"/>
      <c r="AD67" s="475"/>
      <c r="AE67" s="475"/>
      <c r="AF67" s="475"/>
      <c r="AG67" s="475"/>
      <c r="AH67" s="475"/>
      <c r="AI67" s="475"/>
      <c r="AJ67" s="475"/>
      <c r="AK67" s="475"/>
      <c r="AL67" s="475"/>
      <c r="AM67" s="475"/>
      <c r="AN67" s="475"/>
      <c r="AO67" s="475"/>
      <c r="AP67" s="475"/>
      <c r="AQ67" s="475"/>
      <c r="AR67" s="475"/>
      <c r="AS67" s="475"/>
      <c r="AT67" s="475"/>
      <c r="AU67" s="475"/>
      <c r="AV67" s="475"/>
      <c r="AW67" s="475"/>
      <c r="AX67" s="475"/>
      <c r="AY67" s="475"/>
      <c r="AZ67" s="475"/>
      <c r="BA67" s="475"/>
      <c r="BB67" s="475"/>
      <c r="BC67" s="475"/>
      <c r="BD67" s="475"/>
      <c r="BE67" s="475"/>
      <c r="BF67" s="475"/>
      <c r="BG67" s="475"/>
      <c r="BH67" s="475"/>
      <c r="BI67" s="475"/>
      <c r="BJ67" s="475"/>
      <c r="BK67" s="475"/>
      <c r="BL67" s="475"/>
      <c r="BM67" s="475"/>
      <c r="BN67" s="475"/>
      <c r="BO67" s="475"/>
      <c r="BP67" s="475"/>
      <c r="BQ67" s="475"/>
      <c r="BR67" s="475"/>
      <c r="BS67" s="475"/>
      <c r="BT67" s="475"/>
      <c r="BU67" s="475"/>
      <c r="BV67" s="475"/>
      <c r="BW67" s="475"/>
    </row>
    <row r="68" spans="1:75" s="5" customFormat="1" hidden="1" outlineLevel="1">
      <c r="A68" s="10"/>
      <c r="B68" s="10"/>
      <c r="C68" s="10"/>
      <c r="D68" s="77"/>
      <c r="E68" s="10"/>
      <c r="F68" s="10"/>
      <c r="G68" s="75"/>
      <c r="H68" s="75"/>
      <c r="I68" s="56"/>
      <c r="J68" s="76"/>
      <c r="K68" s="68"/>
      <c r="L68" s="9"/>
      <c r="M68" s="9"/>
      <c r="N68" s="9"/>
      <c r="O68" s="68"/>
      <c r="P68" s="6"/>
      <c r="Q68" s="6"/>
      <c r="R68" s="14"/>
      <c r="S68" s="9"/>
      <c r="T68" s="9"/>
      <c r="U68" s="9"/>
      <c r="V68" s="7"/>
      <c r="W68" s="14"/>
      <c r="X68" s="475"/>
      <c r="Y68" s="475"/>
      <c r="Z68" s="475"/>
      <c r="AA68" s="475"/>
      <c r="AB68" s="475"/>
      <c r="AC68" s="475"/>
      <c r="AD68" s="475"/>
      <c r="AE68" s="475"/>
      <c r="AF68" s="475"/>
      <c r="AG68" s="475"/>
      <c r="AH68" s="475"/>
      <c r="AI68" s="475"/>
      <c r="AJ68" s="475"/>
      <c r="AK68" s="475"/>
      <c r="AL68" s="475"/>
      <c r="AM68" s="475"/>
      <c r="AN68" s="475"/>
      <c r="AO68" s="475"/>
      <c r="AP68" s="475"/>
      <c r="AQ68" s="475"/>
      <c r="AR68" s="475"/>
      <c r="AS68" s="475"/>
      <c r="AT68" s="475"/>
      <c r="AU68" s="475"/>
      <c r="AV68" s="475"/>
      <c r="AW68" s="475"/>
      <c r="AX68" s="475"/>
      <c r="AY68" s="475"/>
      <c r="AZ68" s="475"/>
      <c r="BA68" s="475"/>
      <c r="BB68" s="475"/>
      <c r="BC68" s="475"/>
      <c r="BD68" s="475"/>
      <c r="BE68" s="475"/>
      <c r="BF68" s="475"/>
      <c r="BG68" s="475"/>
      <c r="BH68" s="475"/>
      <c r="BI68" s="475"/>
      <c r="BJ68" s="475"/>
      <c r="BK68" s="475"/>
      <c r="BL68" s="475"/>
      <c r="BM68" s="475"/>
      <c r="BN68" s="475"/>
      <c r="BO68" s="475"/>
      <c r="BP68" s="475"/>
      <c r="BQ68" s="475"/>
      <c r="BR68" s="475"/>
      <c r="BS68" s="475"/>
      <c r="BT68" s="475"/>
      <c r="BU68" s="475"/>
      <c r="BV68" s="475"/>
      <c r="BW68" s="475"/>
    </row>
    <row r="69" spans="1:75" s="5" customFormat="1" ht="18">
      <c r="A69" s="480" t="s">
        <v>619</v>
      </c>
      <c r="B69" s="480"/>
      <c r="C69" s="480"/>
      <c r="D69" s="480"/>
      <c r="E69" s="480"/>
      <c r="F69" s="480"/>
      <c r="G69" s="480"/>
      <c r="H69" s="480"/>
      <c r="I69" s="482" t="s">
        <v>599</v>
      </c>
      <c r="J69" s="482"/>
      <c r="K69" s="482"/>
      <c r="L69" s="482"/>
      <c r="M69" s="482"/>
      <c r="N69" s="482"/>
      <c r="O69" s="482"/>
      <c r="P69" s="482"/>
      <c r="Q69" s="482"/>
      <c r="R69" s="482"/>
      <c r="S69" s="482"/>
      <c r="T69" s="482"/>
      <c r="U69" s="482"/>
      <c r="V69" s="482"/>
      <c r="W69" s="482"/>
      <c r="X69" s="475"/>
      <c r="Y69" s="475"/>
      <c r="Z69" s="475"/>
      <c r="AA69" s="475"/>
      <c r="AB69" s="475"/>
      <c r="AC69" s="475"/>
      <c r="AD69" s="475"/>
      <c r="AE69" s="475"/>
      <c r="AF69" s="475"/>
      <c r="AG69" s="475"/>
      <c r="AH69" s="475"/>
      <c r="AI69" s="475"/>
      <c r="AJ69" s="475"/>
      <c r="AK69" s="475"/>
      <c r="AL69" s="475"/>
      <c r="AM69" s="475"/>
      <c r="AN69" s="475"/>
      <c r="AO69" s="475"/>
      <c r="AP69" s="475"/>
      <c r="AQ69" s="475"/>
      <c r="AR69" s="475"/>
      <c r="AS69" s="475"/>
      <c r="AT69" s="475"/>
      <c r="AU69" s="475"/>
      <c r="AV69" s="475"/>
      <c r="AW69" s="475"/>
      <c r="AX69" s="475"/>
      <c r="AY69" s="475"/>
      <c r="AZ69" s="475"/>
      <c r="BA69" s="475"/>
      <c r="BB69" s="475"/>
      <c r="BC69" s="475"/>
      <c r="BD69" s="475"/>
      <c r="BE69" s="475"/>
      <c r="BF69" s="475"/>
      <c r="BG69" s="475"/>
      <c r="BH69" s="475"/>
      <c r="BI69" s="475"/>
      <c r="BJ69" s="475"/>
      <c r="BK69" s="475"/>
      <c r="BL69" s="475"/>
      <c r="BM69" s="475"/>
      <c r="BN69" s="475"/>
      <c r="BO69" s="475"/>
      <c r="BP69" s="475"/>
      <c r="BQ69" s="475"/>
      <c r="BR69" s="475"/>
      <c r="BS69" s="475"/>
      <c r="BT69" s="475"/>
      <c r="BU69" s="475"/>
      <c r="BV69" s="475"/>
      <c r="BW69" s="475"/>
    </row>
    <row r="70" spans="1:75" s="5" customFormat="1" ht="147.75" customHeight="1" outlineLevel="2">
      <c r="A70" s="99">
        <v>38</v>
      </c>
      <c r="B70" s="112" t="s">
        <v>700</v>
      </c>
      <c r="C70" s="112"/>
      <c r="D70" s="276" t="s">
        <v>203</v>
      </c>
      <c r="E70" s="112" t="s">
        <v>869</v>
      </c>
      <c r="F70" s="276" t="s">
        <v>829</v>
      </c>
      <c r="G70" s="315" t="s">
        <v>870</v>
      </c>
      <c r="H70" s="315" t="s">
        <v>871</v>
      </c>
      <c r="I70" s="56" t="s">
        <v>123</v>
      </c>
      <c r="J70" s="76" t="s">
        <v>132</v>
      </c>
      <c r="K70" s="68" t="str">
        <f t="array" ref="K70">INDEX(evaluacion,MATCH(I70&amp;J70,impacto&amp;probabilidad,0))</f>
        <v>9 = Zona de riesgo alta. Reducir el riesgo. Evitar el riesgo compartir o transferir.</v>
      </c>
      <c r="L70" s="9" t="s">
        <v>163</v>
      </c>
      <c r="M70" s="9" t="s">
        <v>19</v>
      </c>
      <c r="N70" s="82" t="s">
        <v>325</v>
      </c>
      <c r="O70" s="68" t="str">
        <f t="array" aca="1" ref="O70" ca="1">OFFSET(valoracion,MATCH(K70&amp;L70&amp;M70,evaluacion2&amp;controles&amp;tipo,0),0)</f>
        <v>3 = Zona de riesgo moderada. Asumir el riesgo. Reducir el Riesgo.</v>
      </c>
      <c r="P70" s="83" t="s">
        <v>216</v>
      </c>
      <c r="Q70" s="83" t="s">
        <v>831</v>
      </c>
      <c r="R70" s="84" t="s">
        <v>872</v>
      </c>
      <c r="S70" s="92" t="s">
        <v>830</v>
      </c>
      <c r="T70" s="95" t="s">
        <v>326</v>
      </c>
      <c r="U70" s="86">
        <v>1</v>
      </c>
      <c r="V70" s="87" t="s">
        <v>229</v>
      </c>
      <c r="W70" s="261" t="s">
        <v>987</v>
      </c>
      <c r="X70" s="475"/>
      <c r="Y70" s="475"/>
      <c r="Z70" s="475"/>
      <c r="AA70" s="475"/>
      <c r="AB70" s="475"/>
      <c r="AC70" s="475"/>
      <c r="AD70" s="475"/>
      <c r="AE70" s="475"/>
      <c r="AF70" s="475"/>
      <c r="AG70" s="475"/>
      <c r="AH70" s="475"/>
      <c r="AI70" s="475"/>
      <c r="AJ70" s="475"/>
      <c r="AK70" s="475"/>
      <c r="AL70" s="475"/>
      <c r="AM70" s="475"/>
      <c r="AN70" s="475"/>
      <c r="AO70" s="475"/>
      <c r="AP70" s="475"/>
      <c r="AQ70" s="475"/>
      <c r="AR70" s="475"/>
      <c r="AS70" s="475"/>
      <c r="AT70" s="475"/>
      <c r="AU70" s="475"/>
      <c r="AV70" s="475"/>
      <c r="AW70" s="475"/>
      <c r="AX70" s="475"/>
      <c r="AY70" s="475"/>
      <c r="AZ70" s="475"/>
      <c r="BA70" s="475"/>
      <c r="BB70" s="475"/>
      <c r="BC70" s="475"/>
      <c r="BD70" s="475"/>
      <c r="BE70" s="475"/>
      <c r="BF70" s="475"/>
      <c r="BG70" s="475"/>
      <c r="BH70" s="475"/>
      <c r="BI70" s="475"/>
      <c r="BJ70" s="475"/>
      <c r="BK70" s="475"/>
      <c r="BL70" s="475"/>
      <c r="BM70" s="475"/>
      <c r="BN70" s="475"/>
      <c r="BO70" s="475"/>
      <c r="BP70" s="475"/>
      <c r="BQ70" s="475"/>
      <c r="BR70" s="475"/>
      <c r="BS70" s="475"/>
      <c r="BT70" s="475"/>
      <c r="BU70" s="475"/>
      <c r="BV70" s="475"/>
      <c r="BW70" s="475"/>
    </row>
    <row r="71" spans="1:75" s="5" customFormat="1" ht="128.25" outlineLevel="2">
      <c r="A71" s="95">
        <v>39</v>
      </c>
      <c r="B71" s="112" t="s">
        <v>701</v>
      </c>
      <c r="C71" s="112"/>
      <c r="D71" s="276" t="s">
        <v>201</v>
      </c>
      <c r="E71" s="112" t="s">
        <v>832</v>
      </c>
      <c r="F71" s="276" t="s">
        <v>833</v>
      </c>
      <c r="G71" s="315" t="s">
        <v>834</v>
      </c>
      <c r="H71" s="315" t="s">
        <v>873</v>
      </c>
      <c r="I71" s="56" t="s">
        <v>126</v>
      </c>
      <c r="J71" s="76" t="s">
        <v>132</v>
      </c>
      <c r="K71" s="68" t="str">
        <f t="array" ref="K71">INDEX(evaluacion,MATCH(I71&amp;J71,impacto&amp;probabilidad,0))</f>
        <v>6 = Zona de riesgo moderada. Asumir el riesgo. Reducir el Riesgo.</v>
      </c>
      <c r="L71" s="113" t="s">
        <v>163</v>
      </c>
      <c r="M71" s="113" t="s">
        <v>19</v>
      </c>
      <c r="N71" s="82" t="s">
        <v>835</v>
      </c>
      <c r="O71" s="111" t="str">
        <f t="array" aca="1" ref="O71" ca="1">OFFSET(valoracion,MATCH(K71&amp;L71&amp;M71,evaluacion2&amp;controles&amp;tipo,0),0)</f>
        <v>2 = Zona de riesgo baja. Asumir el riesgo</v>
      </c>
      <c r="P71" s="83" t="s">
        <v>3</v>
      </c>
      <c r="Q71" s="83" t="s">
        <v>328</v>
      </c>
      <c r="R71" s="84" t="s">
        <v>836</v>
      </c>
      <c r="S71" s="85" t="s">
        <v>837</v>
      </c>
      <c r="T71" s="82" t="s">
        <v>329</v>
      </c>
      <c r="U71" s="86">
        <v>1</v>
      </c>
      <c r="V71" s="87" t="s">
        <v>262</v>
      </c>
      <c r="W71" s="18" t="s">
        <v>987</v>
      </c>
      <c r="X71" s="475"/>
      <c r="Y71" s="475"/>
      <c r="Z71" s="475"/>
      <c r="AA71" s="475"/>
      <c r="AB71" s="475"/>
      <c r="AC71" s="475"/>
      <c r="AD71" s="475"/>
      <c r="AE71" s="475"/>
      <c r="AF71" s="475"/>
      <c r="AG71" s="475"/>
      <c r="AH71" s="475"/>
      <c r="AI71" s="475"/>
      <c r="AJ71" s="475"/>
      <c r="AK71" s="475"/>
      <c r="AL71" s="475"/>
      <c r="AM71" s="475"/>
      <c r="AN71" s="475"/>
      <c r="AO71" s="475"/>
      <c r="AP71" s="475"/>
      <c r="AQ71" s="475"/>
      <c r="AR71" s="475"/>
      <c r="AS71" s="475"/>
      <c r="AT71" s="475"/>
      <c r="AU71" s="475"/>
      <c r="AV71" s="475"/>
      <c r="AW71" s="475"/>
      <c r="AX71" s="475"/>
      <c r="AY71" s="475"/>
      <c r="AZ71" s="475"/>
      <c r="BA71" s="475"/>
      <c r="BB71" s="475"/>
      <c r="BC71" s="475"/>
      <c r="BD71" s="475"/>
      <c r="BE71" s="475"/>
      <c r="BF71" s="475"/>
      <c r="BG71" s="475"/>
      <c r="BH71" s="475"/>
      <c r="BI71" s="475"/>
      <c r="BJ71" s="475"/>
      <c r="BK71" s="475"/>
      <c r="BL71" s="475"/>
      <c r="BM71" s="475"/>
      <c r="BN71" s="475"/>
      <c r="BO71" s="475"/>
      <c r="BP71" s="475"/>
      <c r="BQ71" s="475"/>
      <c r="BR71" s="475"/>
      <c r="BS71" s="475"/>
      <c r="BT71" s="475"/>
      <c r="BU71" s="475"/>
      <c r="BV71" s="475"/>
      <c r="BW71" s="475"/>
    </row>
    <row r="72" spans="1:75" s="5" customFormat="1" ht="174" customHeight="1" outlineLevel="2">
      <c r="A72" s="99">
        <v>40</v>
      </c>
      <c r="B72" s="385" t="s">
        <v>696</v>
      </c>
      <c r="C72" s="413"/>
      <c r="D72" s="277" t="s">
        <v>205</v>
      </c>
      <c r="E72" s="112" t="s">
        <v>874</v>
      </c>
      <c r="F72" s="276" t="s">
        <v>697</v>
      </c>
      <c r="G72" s="293" t="s">
        <v>875</v>
      </c>
      <c r="H72" s="293" t="s">
        <v>876</v>
      </c>
      <c r="I72" s="56" t="s">
        <v>127</v>
      </c>
      <c r="J72" s="76" t="s">
        <v>134</v>
      </c>
      <c r="K72" s="111" t="str">
        <f t="array" ref="K72">INDEX(evaluacion,MATCH(I72&amp;J72,impacto&amp;probabilidad,0))</f>
        <v>4 = Zona de riesgo alta. Reducir el riesgo. Evitar el riesgo compartir o transferir.</v>
      </c>
      <c r="L72" s="9" t="s">
        <v>163</v>
      </c>
      <c r="M72" s="9" t="s">
        <v>19</v>
      </c>
      <c r="N72" s="293" t="s">
        <v>877</v>
      </c>
      <c r="O72" s="111" t="str">
        <f t="array" aca="1" ref="O72" ca="1">OFFSET(valoracion,MATCH(K72&amp;L72&amp;M72,evaluacion2&amp;controles&amp;tipo,0),0)</f>
        <v>4 = Zona de riesgo alta. Reducir el riesgo. Evitar el riesgo compartir o transferir.</v>
      </c>
      <c r="P72" s="83" t="s">
        <v>3</v>
      </c>
      <c r="Q72" s="293" t="s">
        <v>698</v>
      </c>
      <c r="R72" s="293" t="s">
        <v>699</v>
      </c>
      <c r="S72" s="85" t="s">
        <v>331</v>
      </c>
      <c r="T72" s="293" t="s">
        <v>878</v>
      </c>
      <c r="U72" s="86">
        <v>0</v>
      </c>
      <c r="V72" s="87" t="s">
        <v>242</v>
      </c>
      <c r="W72" s="263" t="s">
        <v>1078</v>
      </c>
      <c r="X72" s="475"/>
      <c r="Y72" s="475"/>
      <c r="Z72" s="475"/>
      <c r="AA72" s="475"/>
      <c r="AB72" s="475"/>
      <c r="AC72" s="475"/>
      <c r="AD72" s="475"/>
      <c r="AE72" s="475"/>
      <c r="AF72" s="475"/>
      <c r="AG72" s="475"/>
      <c r="AH72" s="475"/>
      <c r="AI72" s="475"/>
      <c r="AJ72" s="475"/>
      <c r="AK72" s="475"/>
      <c r="AL72" s="475"/>
      <c r="AM72" s="475"/>
      <c r="AN72" s="475"/>
      <c r="AO72" s="475"/>
      <c r="AP72" s="475"/>
      <c r="AQ72" s="475"/>
      <c r="AR72" s="475"/>
      <c r="AS72" s="475"/>
      <c r="AT72" s="475"/>
      <c r="AU72" s="475"/>
      <c r="AV72" s="475"/>
      <c r="AW72" s="475"/>
      <c r="AX72" s="475"/>
      <c r="AY72" s="475"/>
      <c r="AZ72" s="475"/>
      <c r="BA72" s="475"/>
      <c r="BB72" s="475"/>
      <c r="BC72" s="475"/>
      <c r="BD72" s="475"/>
      <c r="BE72" s="475"/>
      <c r="BF72" s="475"/>
      <c r="BG72" s="475"/>
      <c r="BH72" s="475"/>
      <c r="BI72" s="475"/>
      <c r="BJ72" s="475"/>
      <c r="BK72" s="475"/>
      <c r="BL72" s="475"/>
      <c r="BM72" s="475"/>
      <c r="BN72" s="475"/>
      <c r="BO72" s="475"/>
      <c r="BP72" s="475"/>
      <c r="BQ72" s="475"/>
      <c r="BR72" s="475"/>
      <c r="BS72" s="475"/>
      <c r="BT72" s="475"/>
      <c r="BU72" s="475"/>
      <c r="BV72" s="475"/>
      <c r="BW72" s="475"/>
    </row>
    <row r="73" spans="1:75" s="5" customFormat="1" outlineLevel="2">
      <c r="A73" s="10"/>
      <c r="B73" s="10"/>
      <c r="C73" s="10"/>
      <c r="D73" s="77"/>
      <c r="E73" s="10"/>
      <c r="F73" s="10"/>
      <c r="G73" s="75"/>
      <c r="H73" s="75"/>
      <c r="I73" s="56"/>
      <c r="J73" s="23"/>
      <c r="K73" s="68"/>
      <c r="L73" s="9"/>
      <c r="M73" s="9"/>
      <c r="N73" s="9"/>
      <c r="O73" s="68"/>
      <c r="P73" s="6"/>
      <c r="Q73" s="6"/>
      <c r="R73" s="6"/>
      <c r="S73" s="9"/>
      <c r="T73" s="9"/>
      <c r="U73" s="9"/>
      <c r="V73" s="7"/>
      <c r="W73" s="6"/>
      <c r="X73" s="475"/>
      <c r="Y73" s="475"/>
      <c r="Z73" s="475"/>
      <c r="AA73" s="475"/>
      <c r="AB73" s="475"/>
      <c r="AC73" s="475"/>
      <c r="AD73" s="475"/>
      <c r="AE73" s="475"/>
      <c r="AF73" s="475"/>
      <c r="AG73" s="475"/>
      <c r="AH73" s="475"/>
      <c r="AI73" s="475"/>
      <c r="AJ73" s="475"/>
      <c r="AK73" s="475"/>
      <c r="AL73" s="475"/>
      <c r="AM73" s="475"/>
      <c r="AN73" s="475"/>
      <c r="AO73" s="475"/>
      <c r="AP73" s="475"/>
      <c r="AQ73" s="475"/>
      <c r="AR73" s="475"/>
      <c r="AS73" s="475"/>
      <c r="AT73" s="475"/>
      <c r="AU73" s="475"/>
      <c r="AV73" s="475"/>
      <c r="AW73" s="475"/>
      <c r="AX73" s="475"/>
      <c r="AY73" s="475"/>
      <c r="AZ73" s="475"/>
      <c r="BA73" s="475"/>
      <c r="BB73" s="475"/>
      <c r="BC73" s="475"/>
      <c r="BD73" s="475"/>
      <c r="BE73" s="475"/>
      <c r="BF73" s="475"/>
      <c r="BG73" s="475"/>
      <c r="BH73" s="475"/>
      <c r="BI73" s="475"/>
      <c r="BJ73" s="475"/>
      <c r="BK73" s="475"/>
      <c r="BL73" s="475"/>
      <c r="BM73" s="475"/>
      <c r="BN73" s="475"/>
      <c r="BO73" s="475"/>
      <c r="BP73" s="475"/>
      <c r="BQ73" s="475"/>
      <c r="BR73" s="475"/>
      <c r="BS73" s="475"/>
      <c r="BT73" s="475"/>
      <c r="BU73" s="475"/>
      <c r="BV73" s="475"/>
      <c r="BW73" s="475"/>
    </row>
    <row r="74" spans="1:75" s="5" customFormat="1" ht="18" collapsed="1">
      <c r="A74" s="460" t="s">
        <v>986</v>
      </c>
      <c r="B74" s="460"/>
      <c r="C74" s="460"/>
      <c r="D74" s="460"/>
      <c r="E74" s="460"/>
      <c r="F74" s="460"/>
      <c r="G74" s="460"/>
      <c r="H74" s="460"/>
      <c r="I74" s="479"/>
      <c r="J74" s="479"/>
      <c r="K74" s="479"/>
      <c r="L74" s="479"/>
      <c r="M74" s="479"/>
      <c r="N74" s="479"/>
      <c r="O74" s="479"/>
      <c r="P74" s="479"/>
      <c r="Q74" s="479"/>
      <c r="R74" s="479"/>
      <c r="S74" s="479"/>
      <c r="T74" s="479"/>
      <c r="U74" s="479"/>
      <c r="V74" s="479"/>
      <c r="W74" s="479"/>
      <c r="X74" s="475"/>
      <c r="Y74" s="475"/>
      <c r="Z74" s="475"/>
      <c r="AA74" s="475"/>
      <c r="AB74" s="475"/>
      <c r="AC74" s="475"/>
      <c r="AD74" s="475"/>
      <c r="AE74" s="475"/>
      <c r="AF74" s="475"/>
      <c r="AG74" s="475"/>
      <c r="AH74" s="475"/>
      <c r="AI74" s="475"/>
      <c r="AJ74" s="475"/>
      <c r="AK74" s="475"/>
      <c r="AL74" s="475"/>
      <c r="AM74" s="475"/>
      <c r="AN74" s="475"/>
      <c r="AO74" s="475"/>
      <c r="AP74" s="475"/>
      <c r="AQ74" s="475"/>
      <c r="AR74" s="475"/>
      <c r="AS74" s="475"/>
      <c r="AT74" s="475"/>
      <c r="AU74" s="475"/>
      <c r="AV74" s="475"/>
      <c r="AW74" s="475"/>
      <c r="AX74" s="475"/>
      <c r="AY74" s="475"/>
      <c r="AZ74" s="475"/>
      <c r="BA74" s="475"/>
      <c r="BB74" s="475"/>
      <c r="BC74" s="475"/>
      <c r="BD74" s="475"/>
      <c r="BE74" s="475"/>
      <c r="BF74" s="475"/>
      <c r="BG74" s="475"/>
      <c r="BH74" s="475"/>
      <c r="BI74" s="475"/>
      <c r="BJ74" s="475"/>
      <c r="BK74" s="475"/>
      <c r="BL74" s="475"/>
      <c r="BM74" s="475"/>
      <c r="BN74" s="475"/>
      <c r="BO74" s="475"/>
      <c r="BP74" s="475"/>
      <c r="BQ74" s="475"/>
      <c r="BR74" s="475"/>
      <c r="BS74" s="475"/>
      <c r="BT74" s="475"/>
      <c r="BU74" s="475"/>
      <c r="BV74" s="475"/>
      <c r="BW74" s="475"/>
    </row>
    <row r="75" spans="1:75" s="5" customFormat="1" ht="142.5" hidden="1" outlineLevel="1">
      <c r="A75" s="298">
        <v>41</v>
      </c>
      <c r="B75" s="400" t="s">
        <v>1026</v>
      </c>
      <c r="C75" s="400" t="s">
        <v>1066</v>
      </c>
      <c r="D75" s="300" t="s">
        <v>205</v>
      </c>
      <c r="E75" s="303" t="s">
        <v>842</v>
      </c>
      <c r="F75" s="317" t="s">
        <v>843</v>
      </c>
      <c r="G75" s="303" t="s">
        <v>844</v>
      </c>
      <c r="H75" s="335" t="s">
        <v>845</v>
      </c>
      <c r="I75" s="56" t="s">
        <v>127</v>
      </c>
      <c r="J75" s="285" t="s">
        <v>134</v>
      </c>
      <c r="K75" s="342" t="str">
        <f t="array" ref="K75">INDEX(evaluacion,MATCH(I75&amp;J75,impacto&amp;probabilidad,0))</f>
        <v>4 = Zona de riesgo alta. Reducir el riesgo. Evitar el riesgo compartir o transferir.</v>
      </c>
      <c r="L75" s="377" t="s">
        <v>163</v>
      </c>
      <c r="M75" s="377" t="s">
        <v>19</v>
      </c>
      <c r="N75" s="290" t="s">
        <v>846</v>
      </c>
      <c r="O75" s="331" t="str">
        <f t="array" aca="1" ref="O75" ca="1">OFFSET(valoracion,MATCH(K75&amp;L75&amp;M75,evaluacion2&amp;controles&amp;tipo,0),0)</f>
        <v>4 = Zona de riesgo alta. Reducir el riesgo. Evitar el riesgo compartir o transferir.</v>
      </c>
      <c r="P75" s="295" t="s">
        <v>847</v>
      </c>
      <c r="Q75" s="290" t="s">
        <v>848</v>
      </c>
      <c r="R75" s="290" t="s">
        <v>849</v>
      </c>
      <c r="S75" s="115" t="s">
        <v>281</v>
      </c>
      <c r="T75" s="299" t="s">
        <v>850</v>
      </c>
      <c r="U75" s="117">
        <v>0</v>
      </c>
      <c r="V75" s="118" t="s">
        <v>242</v>
      </c>
      <c r="W75" s="263" t="s">
        <v>987</v>
      </c>
      <c r="X75" s="475"/>
      <c r="Y75" s="475"/>
      <c r="Z75" s="475"/>
      <c r="AA75" s="475"/>
      <c r="AB75" s="475"/>
      <c r="AC75" s="475"/>
      <c r="AD75" s="475"/>
      <c r="AE75" s="475"/>
      <c r="AF75" s="475"/>
      <c r="AG75" s="475"/>
      <c r="AH75" s="475"/>
      <c r="AI75" s="475"/>
      <c r="AJ75" s="475"/>
      <c r="AK75" s="475"/>
      <c r="AL75" s="475"/>
      <c r="AM75" s="475"/>
      <c r="AN75" s="475"/>
      <c r="AO75" s="475"/>
      <c r="AP75" s="475"/>
      <c r="AQ75" s="475"/>
      <c r="AR75" s="475"/>
      <c r="AS75" s="475"/>
      <c r="AT75" s="475"/>
      <c r="AU75" s="475"/>
      <c r="AV75" s="475"/>
      <c r="AW75" s="475"/>
      <c r="AX75" s="475"/>
      <c r="AY75" s="475"/>
      <c r="AZ75" s="475"/>
      <c r="BA75" s="475"/>
      <c r="BB75" s="475"/>
      <c r="BC75" s="475"/>
      <c r="BD75" s="475"/>
      <c r="BE75" s="475"/>
      <c r="BF75" s="475"/>
      <c r="BG75" s="475"/>
      <c r="BH75" s="475"/>
      <c r="BI75" s="475"/>
      <c r="BJ75" s="475"/>
      <c r="BK75" s="475"/>
      <c r="BL75" s="475"/>
      <c r="BM75" s="475"/>
      <c r="BN75" s="475"/>
      <c r="BO75" s="475"/>
      <c r="BP75" s="475"/>
      <c r="BQ75" s="475"/>
      <c r="BR75" s="475"/>
      <c r="BS75" s="475"/>
      <c r="BT75" s="475"/>
      <c r="BU75" s="475"/>
      <c r="BV75" s="475"/>
      <c r="BW75" s="475"/>
    </row>
    <row r="76" spans="1:75" s="5" customFormat="1" ht="384.75" hidden="1" outlineLevel="1">
      <c r="A76" s="94">
        <v>42</v>
      </c>
      <c r="B76" s="400" t="s">
        <v>928</v>
      </c>
      <c r="C76" s="400" t="s">
        <v>1067</v>
      </c>
      <c r="D76" s="403" t="s">
        <v>205</v>
      </c>
      <c r="E76" s="112" t="s">
        <v>1058</v>
      </c>
      <c r="F76" s="112" t="s">
        <v>1059</v>
      </c>
      <c r="G76" s="112" t="s">
        <v>1028</v>
      </c>
      <c r="H76" s="336" t="s">
        <v>1029</v>
      </c>
      <c r="I76" s="56" t="s">
        <v>127</v>
      </c>
      <c r="J76" s="76" t="s">
        <v>134</v>
      </c>
      <c r="K76" s="331" t="str">
        <f t="array" ref="K76">INDEX(evaluacion,MATCH(I76&amp;J76,impacto&amp;probabilidad,0))</f>
        <v>4 = Zona de riesgo alta. Reducir el riesgo. Evitar el riesgo compartir o transferir.</v>
      </c>
      <c r="L76" s="17" t="s">
        <v>163</v>
      </c>
      <c r="M76" s="17" t="s">
        <v>19</v>
      </c>
      <c r="N76" s="96" t="s">
        <v>852</v>
      </c>
      <c r="O76" s="331" t="str">
        <f t="array" aca="1" ref="O76" ca="1">OFFSET(valoracion,MATCH(K76&amp;L76&amp;M76,evaluacion2&amp;controles&amp;tipo,0),0)</f>
        <v>4 = Zona de riesgo alta. Reducir el riesgo. Evitar el riesgo compartir o transferir.</v>
      </c>
      <c r="P76" s="90" t="s">
        <v>3</v>
      </c>
      <c r="Q76" s="115" t="s">
        <v>853</v>
      </c>
      <c r="R76" s="115" t="s">
        <v>854</v>
      </c>
      <c r="S76" s="115" t="s">
        <v>281</v>
      </c>
      <c r="T76" s="341" t="s">
        <v>292</v>
      </c>
      <c r="U76" s="117">
        <v>0</v>
      </c>
      <c r="V76" s="118" t="s">
        <v>242</v>
      </c>
      <c r="W76" s="263" t="s">
        <v>1030</v>
      </c>
      <c r="X76" s="475"/>
      <c r="Y76" s="475"/>
      <c r="Z76" s="475"/>
      <c r="AA76" s="475"/>
      <c r="AB76" s="475"/>
      <c r="AC76" s="475"/>
      <c r="AD76" s="475"/>
      <c r="AE76" s="475"/>
      <c r="AF76" s="475"/>
      <c r="AG76" s="475"/>
      <c r="AH76" s="475"/>
      <c r="AI76" s="475"/>
      <c r="AJ76" s="475"/>
      <c r="AK76" s="475"/>
      <c r="AL76" s="475"/>
      <c r="AM76" s="475"/>
      <c r="AN76" s="475"/>
      <c r="AO76" s="475"/>
      <c r="AP76" s="475"/>
      <c r="AQ76" s="475"/>
      <c r="AR76" s="475"/>
      <c r="AS76" s="475"/>
      <c r="AT76" s="475"/>
      <c r="AU76" s="475"/>
      <c r="AV76" s="475"/>
      <c r="AW76" s="475"/>
      <c r="AX76" s="475"/>
      <c r="AY76" s="475"/>
      <c r="AZ76" s="475"/>
      <c r="BA76" s="475"/>
      <c r="BB76" s="475"/>
      <c r="BC76" s="475"/>
      <c r="BD76" s="475"/>
      <c r="BE76" s="475"/>
      <c r="BF76" s="475"/>
      <c r="BG76" s="475"/>
      <c r="BH76" s="475"/>
      <c r="BI76" s="475"/>
      <c r="BJ76" s="475"/>
      <c r="BK76" s="475"/>
      <c r="BL76" s="475"/>
      <c r="BM76" s="475"/>
      <c r="BN76" s="475"/>
      <c r="BO76" s="475"/>
      <c r="BP76" s="475"/>
      <c r="BQ76" s="475"/>
      <c r="BR76" s="475"/>
      <c r="BS76" s="475"/>
      <c r="BT76" s="475"/>
      <c r="BU76" s="475"/>
      <c r="BV76" s="475"/>
      <c r="BW76" s="475"/>
    </row>
    <row r="77" spans="1:75" s="5" customFormat="1" ht="342" hidden="1" outlineLevel="1">
      <c r="A77" s="298">
        <v>43</v>
      </c>
      <c r="B77" s="400" t="s">
        <v>1043</v>
      </c>
      <c r="C77" s="400" t="s">
        <v>1066</v>
      </c>
      <c r="D77" s="300" t="s">
        <v>205</v>
      </c>
      <c r="E77" s="303" t="s">
        <v>1044</v>
      </c>
      <c r="F77" s="90" t="s">
        <v>1045</v>
      </c>
      <c r="G77" s="303" t="s">
        <v>1046</v>
      </c>
      <c r="H77" s="335" t="s">
        <v>1047</v>
      </c>
      <c r="I77" s="56" t="s">
        <v>127</v>
      </c>
      <c r="J77" s="285" t="s">
        <v>134</v>
      </c>
      <c r="K77" s="342" t="str">
        <f t="array" ref="K77">INDEX(evaluacion,MATCH(I77&amp;J77,impacto&amp;probabilidad,0))</f>
        <v>4 = Zona de riesgo alta. Reducir el riesgo. Evitar el riesgo compartir o transferir.</v>
      </c>
      <c r="L77" s="377" t="s">
        <v>163</v>
      </c>
      <c r="M77" s="377" t="s">
        <v>19</v>
      </c>
      <c r="N77" s="90" t="s">
        <v>1048</v>
      </c>
      <c r="O77" s="342" t="str">
        <f t="array" aca="1" ref="O77" ca="1">OFFSET(valoracion,MATCH(K77&amp;L77&amp;M77,evaluacion2&amp;controles&amp;tipo,0),0)</f>
        <v>4 = Zona de riesgo alta. Reducir el riesgo. Evitar el riesgo compartir o transferir.</v>
      </c>
      <c r="P77" s="286" t="s">
        <v>3</v>
      </c>
      <c r="Q77" s="90" t="s">
        <v>1049</v>
      </c>
      <c r="R77" s="115" t="s">
        <v>1050</v>
      </c>
      <c r="S77" s="115" t="s">
        <v>1051</v>
      </c>
      <c r="T77" s="409" t="s">
        <v>332</v>
      </c>
      <c r="U77" s="117">
        <v>0</v>
      </c>
      <c r="V77" s="118" t="s">
        <v>242</v>
      </c>
      <c r="W77" s="263" t="s">
        <v>1052</v>
      </c>
      <c r="X77" s="475"/>
      <c r="Y77" s="475"/>
      <c r="Z77" s="475"/>
      <c r="AA77" s="475"/>
      <c r="AB77" s="475"/>
      <c r="AC77" s="475"/>
      <c r="AD77" s="475"/>
      <c r="AE77" s="475"/>
      <c r="AF77" s="475"/>
      <c r="AG77" s="475"/>
      <c r="AH77" s="475"/>
      <c r="AI77" s="475"/>
      <c r="AJ77" s="475"/>
      <c r="AK77" s="475"/>
      <c r="AL77" s="475"/>
      <c r="AM77" s="475"/>
      <c r="AN77" s="475"/>
      <c r="AO77" s="475"/>
      <c r="AP77" s="475"/>
      <c r="AQ77" s="475"/>
      <c r="AR77" s="475"/>
      <c r="AS77" s="475"/>
      <c r="AT77" s="475"/>
      <c r="AU77" s="475"/>
      <c r="AV77" s="475"/>
      <c r="AW77" s="475"/>
      <c r="AX77" s="475"/>
      <c r="AY77" s="475"/>
      <c r="AZ77" s="475"/>
      <c r="BA77" s="475"/>
      <c r="BB77" s="475"/>
      <c r="BC77" s="475"/>
      <c r="BD77" s="475"/>
      <c r="BE77" s="475"/>
      <c r="BF77" s="475"/>
      <c r="BG77" s="475"/>
      <c r="BH77" s="475"/>
      <c r="BI77" s="475"/>
      <c r="BJ77" s="475"/>
      <c r="BK77" s="475"/>
      <c r="BL77" s="475"/>
      <c r="BM77" s="475"/>
      <c r="BN77" s="475"/>
      <c r="BO77" s="475"/>
      <c r="BP77" s="475"/>
      <c r="BQ77" s="475"/>
      <c r="BR77" s="475"/>
      <c r="BS77" s="475"/>
      <c r="BT77" s="475"/>
      <c r="BU77" s="475"/>
      <c r="BV77" s="475"/>
      <c r="BW77" s="475"/>
    </row>
    <row r="78" spans="1:75" s="5" customFormat="1" ht="242.25" hidden="1" outlineLevel="1">
      <c r="A78" s="88">
        <v>44</v>
      </c>
      <c r="B78" s="414" t="s">
        <v>1068</v>
      </c>
      <c r="C78" s="414" t="s">
        <v>1066</v>
      </c>
      <c r="D78" s="79" t="s">
        <v>205</v>
      </c>
      <c r="E78" s="338" t="s">
        <v>856</v>
      </c>
      <c r="F78" s="338" t="s">
        <v>855</v>
      </c>
      <c r="G78" s="112" t="s">
        <v>857</v>
      </c>
      <c r="H78" s="339" t="s">
        <v>859</v>
      </c>
      <c r="I78" s="56" t="s">
        <v>127</v>
      </c>
      <c r="J78" s="76" t="s">
        <v>134</v>
      </c>
      <c r="K78" s="331" t="str">
        <f t="array" ref="K78">INDEX(evaluacion,MATCH(I78&amp;J78,impacto&amp;probabilidad,0))</f>
        <v>4 = Zona de riesgo alta. Reducir el riesgo. Evitar el riesgo compartir o transferir.</v>
      </c>
      <c r="L78" s="17" t="s">
        <v>163</v>
      </c>
      <c r="M78" s="17" t="s">
        <v>19</v>
      </c>
      <c r="N78" s="96" t="s">
        <v>858</v>
      </c>
      <c r="O78" s="331" t="str">
        <f t="array" aca="1" ref="O78" ca="1">OFFSET(valoracion,MATCH(K78&amp;L78&amp;M78,evaluacion2&amp;controles&amp;tipo,0),0)</f>
        <v>4 = Zona de riesgo alta. Reducir el riesgo. Evitar el riesgo compartir o transferir.</v>
      </c>
      <c r="P78" s="90" t="s">
        <v>3</v>
      </c>
      <c r="Q78" s="115" t="s">
        <v>860</v>
      </c>
      <c r="R78" s="115" t="s">
        <v>861</v>
      </c>
      <c r="S78" s="115" t="s">
        <v>219</v>
      </c>
      <c r="T78" s="116" t="s">
        <v>335</v>
      </c>
      <c r="U78" s="117">
        <v>0</v>
      </c>
      <c r="V78" s="118" t="s">
        <v>242</v>
      </c>
      <c r="W78" s="279" t="s">
        <v>1038</v>
      </c>
      <c r="X78" s="475"/>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5"/>
      <c r="AY78" s="475"/>
      <c r="AZ78" s="475"/>
      <c r="BA78" s="475"/>
      <c r="BB78" s="475"/>
      <c r="BC78" s="475"/>
      <c r="BD78" s="475"/>
      <c r="BE78" s="475"/>
      <c r="BF78" s="475"/>
      <c r="BG78" s="475"/>
      <c r="BH78" s="475"/>
      <c r="BI78" s="475"/>
      <c r="BJ78" s="475"/>
      <c r="BK78" s="475"/>
      <c r="BL78" s="475"/>
      <c r="BM78" s="475"/>
      <c r="BN78" s="475"/>
      <c r="BO78" s="475"/>
      <c r="BP78" s="475"/>
      <c r="BQ78" s="475"/>
      <c r="BR78" s="475"/>
      <c r="BS78" s="475"/>
      <c r="BT78" s="475"/>
      <c r="BU78" s="475"/>
      <c r="BV78" s="475"/>
      <c r="BW78" s="475"/>
    </row>
    <row r="79" spans="1:75" s="5" customFormat="1" ht="228" hidden="1" outlineLevel="1">
      <c r="A79" s="88">
        <v>45</v>
      </c>
      <c r="B79" s="337" t="s">
        <v>862</v>
      </c>
      <c r="C79" s="337" t="s">
        <v>1066</v>
      </c>
      <c r="D79" s="79" t="s">
        <v>205</v>
      </c>
      <c r="E79" s="326" t="s">
        <v>863</v>
      </c>
      <c r="F79" s="340" t="s">
        <v>865</v>
      </c>
      <c r="G79" s="112" t="s">
        <v>864</v>
      </c>
      <c r="H79" s="339" t="s">
        <v>866</v>
      </c>
      <c r="I79" s="56" t="s">
        <v>127</v>
      </c>
      <c r="J79" s="76" t="s">
        <v>134</v>
      </c>
      <c r="K79" s="331" t="str">
        <f t="array" ref="K79">INDEX(evaluacion,MATCH(I79&amp;J79,impacto&amp;probabilidad,0))</f>
        <v>4 = Zona de riesgo alta. Reducir el riesgo. Evitar el riesgo compartir o transferir.</v>
      </c>
      <c r="L79" s="17" t="s">
        <v>163</v>
      </c>
      <c r="M79" s="17" t="s">
        <v>19</v>
      </c>
      <c r="N79" s="326" t="s">
        <v>851</v>
      </c>
      <c r="O79" s="331" t="str">
        <f t="array" aca="1" ref="O79" ca="1">OFFSET(valoracion,MATCH(K79&amp;L79&amp;M79,evaluacion2&amp;controles&amp;tipo,0),0)</f>
        <v>4 = Zona de riesgo alta. Reducir el riesgo. Evitar el riesgo compartir o transferir.</v>
      </c>
      <c r="P79" s="90" t="s">
        <v>3</v>
      </c>
      <c r="Q79" s="115" t="s">
        <v>867</v>
      </c>
      <c r="R79" s="115" t="s">
        <v>868</v>
      </c>
      <c r="S79" s="115" t="s">
        <v>281</v>
      </c>
      <c r="T79" s="116" t="s">
        <v>336</v>
      </c>
      <c r="U79" s="117">
        <v>0</v>
      </c>
      <c r="V79" s="118" t="s">
        <v>242</v>
      </c>
      <c r="W79" s="263" t="s">
        <v>987</v>
      </c>
      <c r="X79" s="475"/>
      <c r="Y79" s="475"/>
      <c r="Z79" s="475"/>
      <c r="AA79" s="475"/>
      <c r="AB79" s="475"/>
      <c r="AC79" s="475"/>
      <c r="AD79" s="475"/>
      <c r="AE79" s="475"/>
      <c r="AF79" s="475"/>
      <c r="AG79" s="475"/>
      <c r="AH79" s="475"/>
      <c r="AI79" s="475"/>
      <c r="AJ79" s="475"/>
      <c r="AK79" s="475"/>
      <c r="AL79" s="475"/>
      <c r="AM79" s="475"/>
      <c r="AN79" s="475"/>
      <c r="AO79" s="475"/>
      <c r="AP79" s="475"/>
      <c r="AQ79" s="475"/>
      <c r="AR79" s="475"/>
      <c r="AS79" s="475"/>
      <c r="AT79" s="475"/>
      <c r="AU79" s="475"/>
      <c r="AV79" s="475"/>
      <c r="AW79" s="475"/>
      <c r="AX79" s="475"/>
      <c r="AY79" s="475"/>
      <c r="AZ79" s="475"/>
      <c r="BA79" s="475"/>
      <c r="BB79" s="475"/>
      <c r="BC79" s="475"/>
      <c r="BD79" s="475"/>
      <c r="BE79" s="475"/>
      <c r="BF79" s="475"/>
      <c r="BG79" s="475"/>
      <c r="BH79" s="475"/>
      <c r="BI79" s="475"/>
      <c r="BJ79" s="475"/>
      <c r="BK79" s="475"/>
      <c r="BL79" s="475"/>
      <c r="BM79" s="475"/>
      <c r="BN79" s="475"/>
      <c r="BO79" s="475"/>
      <c r="BP79" s="475"/>
      <c r="BQ79" s="475"/>
      <c r="BR79" s="475"/>
      <c r="BS79" s="475"/>
      <c r="BT79" s="475"/>
      <c r="BU79" s="475"/>
      <c r="BV79" s="475"/>
      <c r="BW79" s="475"/>
    </row>
    <row r="80" spans="1:75" s="5" customFormat="1" ht="242.25" hidden="1" outlineLevel="1">
      <c r="A80" s="100">
        <v>4</v>
      </c>
      <c r="B80" s="286" t="s">
        <v>238</v>
      </c>
      <c r="C80" s="286" t="s">
        <v>1069</v>
      </c>
      <c r="D80" s="375" t="s">
        <v>205</v>
      </c>
      <c r="E80" s="90" t="s">
        <v>391</v>
      </c>
      <c r="F80" s="300" t="s">
        <v>585</v>
      </c>
      <c r="G80" s="351" t="s">
        <v>235</v>
      </c>
      <c r="H80" s="301" t="s">
        <v>239</v>
      </c>
      <c r="I80" s="56" t="s">
        <v>128</v>
      </c>
      <c r="J80" s="287" t="s">
        <v>134</v>
      </c>
      <c r="K80" s="297" t="str">
        <f t="array" ref="K80">INDEX(evaluacion,MATCH(I80&amp;J80,impacto&amp;probabilidad,0))</f>
        <v>5 = Zona de riesgo alta. Reducir el riesgo. Evitar el riesgo compartir o transferir.</v>
      </c>
      <c r="L80" s="17" t="s">
        <v>163</v>
      </c>
      <c r="M80" s="17" t="s">
        <v>19</v>
      </c>
      <c r="N80" s="82" t="s">
        <v>882</v>
      </c>
      <c r="O80" s="297" t="str">
        <f t="array" aca="1" ref="O80" ca="1">OFFSET(valoracion,MATCH(K80&amp;L80&amp;M80,NUEVO&amp;controles&amp;tipo,0),0)</f>
        <v>3 = Zona de riesgo baja. Asumir el riesgo</v>
      </c>
      <c r="P80" s="54" t="s">
        <v>216</v>
      </c>
      <c r="Q80" s="83" t="s">
        <v>240</v>
      </c>
      <c r="R80" s="84" t="s">
        <v>226</v>
      </c>
      <c r="S80" s="85" t="s">
        <v>227</v>
      </c>
      <c r="T80" s="82" t="s">
        <v>237</v>
      </c>
      <c r="U80" s="86">
        <v>0</v>
      </c>
      <c r="V80" s="19" t="s">
        <v>604</v>
      </c>
      <c r="W80" s="263" t="s">
        <v>1014</v>
      </c>
      <c r="X80" s="475"/>
      <c r="Y80" s="475"/>
      <c r="Z80" s="475"/>
      <c r="AA80" s="475"/>
      <c r="AB80" s="475"/>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5"/>
      <c r="AY80" s="475"/>
      <c r="AZ80" s="475"/>
      <c r="BA80" s="475"/>
      <c r="BB80" s="475"/>
      <c r="BC80" s="475"/>
      <c r="BD80" s="475"/>
      <c r="BE80" s="475"/>
      <c r="BF80" s="475"/>
      <c r="BG80" s="475"/>
      <c r="BH80" s="475"/>
      <c r="BI80" s="475"/>
      <c r="BJ80" s="475"/>
      <c r="BK80" s="475"/>
      <c r="BL80" s="475"/>
      <c r="BM80" s="475"/>
      <c r="BN80" s="475"/>
      <c r="BO80" s="475"/>
      <c r="BP80" s="475"/>
      <c r="BQ80" s="475"/>
      <c r="BR80" s="475"/>
      <c r="BS80" s="475"/>
      <c r="BT80" s="475"/>
      <c r="BU80" s="475"/>
      <c r="BV80" s="475"/>
      <c r="BW80" s="475"/>
    </row>
    <row r="81" spans="1:75" s="5" customFormat="1" ht="242.25" hidden="1" outlineLevel="1">
      <c r="A81" s="100">
        <v>5</v>
      </c>
      <c r="B81" s="407" t="s">
        <v>1041</v>
      </c>
      <c r="C81" s="407" t="s">
        <v>1069</v>
      </c>
      <c r="D81" s="375" t="s">
        <v>205</v>
      </c>
      <c r="E81" s="90" t="s">
        <v>395</v>
      </c>
      <c r="F81" s="309" t="s">
        <v>586</v>
      </c>
      <c r="G81" s="351" t="s">
        <v>235</v>
      </c>
      <c r="H81" s="301" t="s">
        <v>236</v>
      </c>
      <c r="I81" s="56" t="s">
        <v>128</v>
      </c>
      <c r="J81" s="287" t="s">
        <v>134</v>
      </c>
      <c r="K81" s="297" t="str">
        <f t="array" ref="K81">INDEX(evaluacion,MATCH(I81&amp;J81,impacto&amp;probabilidad,0))</f>
        <v>5 = Zona de riesgo alta. Reducir el riesgo. Evitar el riesgo compartir o transferir.</v>
      </c>
      <c r="L81" s="17" t="s">
        <v>163</v>
      </c>
      <c r="M81" s="17" t="s">
        <v>19</v>
      </c>
      <c r="N81" s="82" t="s">
        <v>396</v>
      </c>
      <c r="O81" s="297" t="str">
        <f t="array" aca="1" ref="O81" ca="1">OFFSET(valoracion,MATCH(K81&amp;L81&amp;M81,NUEVO&amp;controles&amp;tipo,0),0)</f>
        <v>3 = Zona de riesgo baja. Asumir el riesgo</v>
      </c>
      <c r="P81" s="54" t="s">
        <v>216</v>
      </c>
      <c r="Q81" s="83" t="s">
        <v>240</v>
      </c>
      <c r="R81" s="84" t="s">
        <v>226</v>
      </c>
      <c r="S81" s="85" t="s">
        <v>227</v>
      </c>
      <c r="T81" s="82" t="s">
        <v>237</v>
      </c>
      <c r="U81" s="86">
        <v>0</v>
      </c>
      <c r="V81" s="87" t="s">
        <v>242</v>
      </c>
      <c r="W81" s="263" t="s">
        <v>1015</v>
      </c>
      <c r="X81" s="475"/>
      <c r="Y81" s="475"/>
      <c r="Z81" s="475"/>
      <c r="AA81" s="475"/>
      <c r="AB81" s="475"/>
      <c r="AC81" s="475"/>
      <c r="AD81" s="475"/>
      <c r="AE81" s="475"/>
      <c r="AF81" s="475"/>
      <c r="AG81" s="475"/>
      <c r="AH81" s="475"/>
      <c r="AI81" s="475"/>
      <c r="AJ81" s="475"/>
      <c r="AK81" s="475"/>
      <c r="AL81" s="475"/>
      <c r="AM81" s="475"/>
      <c r="AN81" s="475"/>
      <c r="AO81" s="475"/>
      <c r="AP81" s="475"/>
      <c r="AQ81" s="475"/>
      <c r="AR81" s="475"/>
      <c r="AS81" s="475"/>
      <c r="AT81" s="475"/>
      <c r="AU81" s="475"/>
      <c r="AV81" s="475"/>
      <c r="AW81" s="475"/>
      <c r="AX81" s="475"/>
      <c r="AY81" s="475"/>
      <c r="AZ81" s="475"/>
      <c r="BA81" s="475"/>
      <c r="BB81" s="475"/>
      <c r="BC81" s="475"/>
      <c r="BD81" s="475"/>
      <c r="BE81" s="475"/>
      <c r="BF81" s="475"/>
      <c r="BG81" s="475"/>
      <c r="BH81" s="475"/>
      <c r="BI81" s="475"/>
      <c r="BJ81" s="475"/>
      <c r="BK81" s="475"/>
      <c r="BL81" s="475"/>
      <c r="BM81" s="475"/>
      <c r="BN81" s="475"/>
      <c r="BO81" s="475"/>
      <c r="BP81" s="475"/>
      <c r="BQ81" s="475"/>
      <c r="BR81" s="475"/>
      <c r="BS81" s="475"/>
      <c r="BT81" s="475"/>
      <c r="BU81" s="475"/>
      <c r="BV81" s="475"/>
      <c r="BW81" s="475"/>
    </row>
    <row r="82" spans="1:75" s="5" customFormat="1" ht="384.75" hidden="1" outlineLevel="1">
      <c r="A82" s="276">
        <v>8</v>
      </c>
      <c r="B82" s="406" t="s">
        <v>894</v>
      </c>
      <c r="C82" s="406" t="s">
        <v>1070</v>
      </c>
      <c r="D82" s="376" t="s">
        <v>205</v>
      </c>
      <c r="E82" s="90" t="s">
        <v>245</v>
      </c>
      <c r="F82" s="88" t="s">
        <v>883</v>
      </c>
      <c r="G82" s="83" t="s">
        <v>1060</v>
      </c>
      <c r="H82" s="313" t="s">
        <v>885</v>
      </c>
      <c r="I82" s="312" t="s">
        <v>127</v>
      </c>
      <c r="J82" s="311" t="s">
        <v>886</v>
      </c>
      <c r="K82" s="288" t="s">
        <v>153</v>
      </c>
      <c r="L82" s="17" t="s">
        <v>163</v>
      </c>
      <c r="M82" s="17" t="s">
        <v>19</v>
      </c>
      <c r="N82" s="82" t="s">
        <v>1061</v>
      </c>
      <c r="O82" s="288" t="s">
        <v>153</v>
      </c>
      <c r="P82" s="54" t="s">
        <v>1062</v>
      </c>
      <c r="Q82" s="83" t="s">
        <v>246</v>
      </c>
      <c r="R82" s="84" t="s">
        <v>1063</v>
      </c>
      <c r="S82" s="92" t="s">
        <v>1064</v>
      </c>
      <c r="T82" s="91" t="s">
        <v>889</v>
      </c>
      <c r="U82" s="86">
        <v>0</v>
      </c>
      <c r="V82" s="19" t="s">
        <v>242</v>
      </c>
      <c r="W82" s="411" t="s">
        <v>1065</v>
      </c>
      <c r="X82" s="475"/>
      <c r="Y82" s="475"/>
      <c r="Z82" s="475"/>
      <c r="AA82" s="475"/>
      <c r="AB82" s="475"/>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5"/>
      <c r="AY82" s="475"/>
      <c r="AZ82" s="475"/>
      <c r="BA82" s="475"/>
      <c r="BB82" s="475"/>
      <c r="BC82" s="475"/>
      <c r="BD82" s="475"/>
      <c r="BE82" s="475"/>
      <c r="BF82" s="475"/>
      <c r="BG82" s="475"/>
      <c r="BH82" s="475"/>
      <c r="BI82" s="475"/>
      <c r="BJ82" s="475"/>
      <c r="BK82" s="475"/>
      <c r="BL82" s="475"/>
      <c r="BM82" s="475"/>
      <c r="BN82" s="475"/>
      <c r="BO82" s="475"/>
      <c r="BP82" s="475"/>
      <c r="BQ82" s="475"/>
      <c r="BR82" s="475"/>
      <c r="BS82" s="475"/>
      <c r="BT82" s="475"/>
      <c r="BU82" s="475"/>
      <c r="BV82" s="475"/>
      <c r="BW82" s="475"/>
    </row>
    <row r="83" spans="1:75" s="5" customFormat="1" ht="384.75" hidden="1" outlineLevel="1">
      <c r="A83" s="79">
        <v>9</v>
      </c>
      <c r="B83" s="286" t="s">
        <v>1056</v>
      </c>
      <c r="C83" s="286" t="s">
        <v>1070</v>
      </c>
      <c r="D83" s="376" t="s">
        <v>205</v>
      </c>
      <c r="E83" s="90" t="s">
        <v>245</v>
      </c>
      <c r="F83" s="88" t="s">
        <v>883</v>
      </c>
      <c r="G83" s="90" t="s">
        <v>884</v>
      </c>
      <c r="H83" s="308" t="s">
        <v>885</v>
      </c>
      <c r="I83" s="263" t="s">
        <v>127</v>
      </c>
      <c r="J83" s="310" t="s">
        <v>886</v>
      </c>
      <c r="K83" s="297" t="str">
        <f t="array" ref="K83">INDEX(zonadealtoriesgo,MATCH(I83&amp;J83,impacto&amp;probabilidad.,0))</f>
        <v>4 = Zona de riesgo alta. Reducir el riesgo. Evitar el riesgo compartir o transferir.</v>
      </c>
      <c r="L83" s="310">
        <v>3</v>
      </c>
      <c r="M83" s="310" t="s">
        <v>887</v>
      </c>
      <c r="N83" s="92" t="s">
        <v>891</v>
      </c>
      <c r="O83" s="288" t="s">
        <v>890</v>
      </c>
      <c r="P83" s="54" t="s">
        <v>216</v>
      </c>
      <c r="Q83" s="83" t="s">
        <v>246</v>
      </c>
      <c r="R83" s="84" t="s">
        <v>888</v>
      </c>
      <c r="S83" s="92" t="s">
        <v>244</v>
      </c>
      <c r="T83" s="91" t="s">
        <v>889</v>
      </c>
      <c r="U83" s="86">
        <v>0</v>
      </c>
      <c r="V83" s="87" t="s">
        <v>242</v>
      </c>
      <c r="W83" s="279" t="s">
        <v>1034</v>
      </c>
      <c r="X83" s="475"/>
      <c r="Y83" s="475"/>
      <c r="Z83" s="475"/>
      <c r="AA83" s="475"/>
      <c r="AB83" s="475"/>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5"/>
      <c r="AY83" s="475"/>
      <c r="AZ83" s="475"/>
      <c r="BA83" s="475"/>
      <c r="BB83" s="475"/>
      <c r="BC83" s="475"/>
      <c r="BD83" s="475"/>
      <c r="BE83" s="475"/>
      <c r="BF83" s="475"/>
      <c r="BG83" s="475"/>
      <c r="BH83" s="475"/>
      <c r="BI83" s="475"/>
      <c r="BJ83" s="475"/>
      <c r="BK83" s="475"/>
      <c r="BL83" s="475"/>
      <c r="BM83" s="475"/>
      <c r="BN83" s="475"/>
      <c r="BO83" s="475"/>
      <c r="BP83" s="475"/>
      <c r="BQ83" s="475"/>
      <c r="BR83" s="475"/>
      <c r="BS83" s="475"/>
      <c r="BT83" s="475"/>
      <c r="BU83" s="475"/>
      <c r="BV83" s="475"/>
      <c r="BW83" s="475"/>
    </row>
    <row r="84" spans="1:75" s="5" customFormat="1" ht="228" hidden="1" outlineLevel="1">
      <c r="A84" s="79">
        <v>12</v>
      </c>
      <c r="B84" s="286" t="s">
        <v>647</v>
      </c>
      <c r="C84" s="286" t="s">
        <v>593</v>
      </c>
      <c r="D84" s="277" t="s">
        <v>205</v>
      </c>
      <c r="E84" s="90" t="s">
        <v>648</v>
      </c>
      <c r="F84" s="276" t="s">
        <v>879</v>
      </c>
      <c r="G84" s="112" t="s">
        <v>649</v>
      </c>
      <c r="H84" s="293" t="s">
        <v>650</v>
      </c>
      <c r="I84" s="56" t="s">
        <v>127</v>
      </c>
      <c r="J84" s="287" t="s">
        <v>134</v>
      </c>
      <c r="K84" s="297" t="str">
        <f t="array" ref="K84">INDEX(evaluacion,MATCH(I84&amp;J84,impacto&amp;probabilidad,0))</f>
        <v>4 = Zona de riesgo alta. Reducir el riesgo. Evitar el riesgo compartir o transferir.</v>
      </c>
      <c r="L84" s="17" t="s">
        <v>163</v>
      </c>
      <c r="M84" s="17" t="s">
        <v>19</v>
      </c>
      <c r="N84" s="82" t="s">
        <v>651</v>
      </c>
      <c r="O84" s="297" t="str">
        <f t="array" aca="1" ref="O84" ca="1">OFFSET(valoracion,MATCH(K84&amp;L84&amp;M84,evaluacion2&amp;controles&amp;tipo,0),0)</f>
        <v>4 = Zona de riesgo alta. Reducir el riesgo. Evitar el riesgo compartir o transferir.</v>
      </c>
      <c r="P84" s="54" t="s">
        <v>263</v>
      </c>
      <c r="Q84" s="83" t="s">
        <v>897</v>
      </c>
      <c r="R84" s="293" t="s">
        <v>269</v>
      </c>
      <c r="S84" s="92" t="s">
        <v>281</v>
      </c>
      <c r="T84" s="96" t="s">
        <v>266</v>
      </c>
      <c r="U84" s="97">
        <v>0</v>
      </c>
      <c r="V84" s="87" t="s">
        <v>242</v>
      </c>
      <c r="W84" s="263" t="s">
        <v>1016</v>
      </c>
      <c r="X84" s="475"/>
      <c r="Y84" s="475"/>
      <c r="Z84" s="475"/>
      <c r="AA84" s="475"/>
      <c r="AB84" s="475"/>
      <c r="AC84" s="475"/>
      <c r="AD84" s="475"/>
      <c r="AE84" s="475"/>
      <c r="AF84" s="475"/>
      <c r="AG84" s="475"/>
      <c r="AH84" s="475"/>
      <c r="AI84" s="475"/>
      <c r="AJ84" s="475"/>
      <c r="AK84" s="475"/>
      <c r="AL84" s="475"/>
      <c r="AM84" s="475"/>
      <c r="AN84" s="475"/>
      <c r="AO84" s="475"/>
      <c r="AP84" s="475"/>
      <c r="AQ84" s="475"/>
      <c r="AR84" s="475"/>
      <c r="AS84" s="475"/>
      <c r="AT84" s="475"/>
      <c r="AU84" s="475"/>
      <c r="AV84" s="475"/>
      <c r="AW84" s="475"/>
      <c r="AX84" s="475"/>
      <c r="AY84" s="475"/>
      <c r="AZ84" s="475"/>
      <c r="BA84" s="475"/>
      <c r="BB84" s="475"/>
      <c r="BC84" s="475"/>
      <c r="BD84" s="475"/>
      <c r="BE84" s="475"/>
      <c r="BF84" s="475"/>
      <c r="BG84" s="475"/>
      <c r="BH84" s="475"/>
      <c r="BI84" s="475"/>
      <c r="BJ84" s="475"/>
      <c r="BK84" s="475"/>
      <c r="BL84" s="475"/>
      <c r="BM84" s="475"/>
      <c r="BN84" s="475"/>
      <c r="BO84" s="475"/>
      <c r="BP84" s="475"/>
      <c r="BQ84" s="475"/>
      <c r="BR84" s="475"/>
      <c r="BS84" s="475"/>
      <c r="BT84" s="475"/>
      <c r="BU84" s="475"/>
      <c r="BV84" s="475"/>
      <c r="BW84" s="475"/>
    </row>
    <row r="85" spans="1:75" s="5" customFormat="1" ht="228" hidden="1" outlineLevel="1">
      <c r="A85" s="79">
        <v>13</v>
      </c>
      <c r="B85" s="378" t="s">
        <v>898</v>
      </c>
      <c r="C85" s="378" t="s">
        <v>593</v>
      </c>
      <c r="D85" s="376" t="s">
        <v>205</v>
      </c>
      <c r="E85" s="90" t="s">
        <v>245</v>
      </c>
      <c r="F85" s="276" t="s">
        <v>589</v>
      </c>
      <c r="G85" s="105" t="s">
        <v>248</v>
      </c>
      <c r="H85" s="106" t="s">
        <v>249</v>
      </c>
      <c r="I85" s="56" t="s">
        <v>127</v>
      </c>
      <c r="J85" s="287" t="s">
        <v>134</v>
      </c>
      <c r="K85" s="297" t="str">
        <f t="array" ref="K85">INDEX(evaluacion,MATCH(I85&amp;J85,impacto&amp;probabilidad,0))</f>
        <v>4 = Zona de riesgo alta. Reducir el riesgo. Evitar el riesgo compartir o transferir.</v>
      </c>
      <c r="L85" s="17" t="s">
        <v>163</v>
      </c>
      <c r="M85" s="17" t="s">
        <v>19</v>
      </c>
      <c r="N85" s="82" t="s">
        <v>899</v>
      </c>
      <c r="O85" s="297" t="str">
        <f t="array" aca="1" ref="O85" ca="1">OFFSET(valoracion,MATCH(K85&amp;L85&amp;M85,evaluacion2&amp;controles&amp;tipo,0),0)</f>
        <v>4 = Zona de riesgo alta. Reducir el riesgo. Evitar el riesgo compartir o transferir.</v>
      </c>
      <c r="P85" s="54" t="s">
        <v>263</v>
      </c>
      <c r="Q85" s="83" t="s">
        <v>268</v>
      </c>
      <c r="R85" s="293" t="s">
        <v>269</v>
      </c>
      <c r="S85" s="92" t="s">
        <v>281</v>
      </c>
      <c r="T85" s="96" t="s">
        <v>266</v>
      </c>
      <c r="U85" s="98">
        <v>0</v>
      </c>
      <c r="V85" s="87" t="s">
        <v>242</v>
      </c>
      <c r="W85" s="263" t="s">
        <v>1017</v>
      </c>
      <c r="X85" s="475"/>
      <c r="Y85" s="475"/>
      <c r="Z85" s="475"/>
      <c r="AA85" s="475"/>
      <c r="AB85" s="475"/>
      <c r="AC85" s="475"/>
      <c r="AD85" s="475"/>
      <c r="AE85" s="475"/>
      <c r="AF85" s="475"/>
      <c r="AG85" s="475"/>
      <c r="AH85" s="475"/>
      <c r="AI85" s="475"/>
      <c r="AJ85" s="475"/>
      <c r="AK85" s="475"/>
      <c r="AL85" s="475"/>
      <c r="AM85" s="475"/>
      <c r="AN85" s="475"/>
      <c r="AO85" s="475"/>
      <c r="AP85" s="475"/>
      <c r="AQ85" s="475"/>
      <c r="AR85" s="475"/>
      <c r="AS85" s="475"/>
      <c r="AT85" s="475"/>
      <c r="AU85" s="475"/>
      <c r="AV85" s="475"/>
      <c r="AW85" s="475"/>
      <c r="AX85" s="475"/>
      <c r="AY85" s="475"/>
      <c r="AZ85" s="475"/>
      <c r="BA85" s="475"/>
      <c r="BB85" s="475"/>
      <c r="BC85" s="475"/>
      <c r="BD85" s="475"/>
      <c r="BE85" s="475"/>
      <c r="BF85" s="475"/>
      <c r="BG85" s="475"/>
      <c r="BH85" s="475"/>
      <c r="BI85" s="475"/>
      <c r="BJ85" s="475"/>
      <c r="BK85" s="475"/>
      <c r="BL85" s="475"/>
      <c r="BM85" s="475"/>
      <c r="BN85" s="475"/>
      <c r="BO85" s="475"/>
      <c r="BP85" s="475"/>
      <c r="BQ85" s="475"/>
      <c r="BR85" s="475"/>
      <c r="BS85" s="475"/>
      <c r="BT85" s="475"/>
      <c r="BU85" s="475"/>
      <c r="BV85" s="475"/>
      <c r="BW85" s="475"/>
    </row>
    <row r="86" spans="1:75" s="5" customFormat="1" ht="256.5" hidden="1" outlineLevel="1">
      <c r="A86" s="276">
        <v>16</v>
      </c>
      <c r="B86" s="379" t="s">
        <v>652</v>
      </c>
      <c r="C86" s="379" t="s">
        <v>1071</v>
      </c>
      <c r="D86" s="277" t="s">
        <v>205</v>
      </c>
      <c r="E86" s="83" t="s">
        <v>653</v>
      </c>
      <c r="F86" s="276" t="s">
        <v>654</v>
      </c>
      <c r="G86" s="308" t="s">
        <v>655</v>
      </c>
      <c r="H86" s="308" t="s">
        <v>656</v>
      </c>
      <c r="I86" s="277" t="s">
        <v>127</v>
      </c>
      <c r="J86" s="346" t="s">
        <v>134</v>
      </c>
      <c r="K86" s="347" t="str">
        <f t="array" ref="K86">INDEX(evaluacion,MATCH(I86&amp;J86,impacto&amp;probabilidad,0))</f>
        <v>4 = Zona de riesgo alta. Reducir el riesgo. Evitar el riesgo compartir o transferir.</v>
      </c>
      <c r="L86" s="348" t="s">
        <v>163</v>
      </c>
      <c r="M86" s="348" t="s">
        <v>19</v>
      </c>
      <c r="N86" s="292" t="s">
        <v>658</v>
      </c>
      <c r="O86" s="347" t="str">
        <f t="array" aca="1" ref="O86" ca="1">OFFSET(valoracion,MATCH(K86&amp;L86&amp;M86,evaluacion2&amp;controles&amp;tipo,0),0)</f>
        <v>4 = Zona de riesgo alta. Reducir el riesgo. Evitar el riesgo compartir o transferir.</v>
      </c>
      <c r="P86" s="83" t="s">
        <v>216</v>
      </c>
      <c r="Q86" s="293" t="s">
        <v>659</v>
      </c>
      <c r="R86" s="84" t="s">
        <v>657</v>
      </c>
      <c r="S86" s="85" t="s">
        <v>274</v>
      </c>
      <c r="T86" s="106" t="s">
        <v>278</v>
      </c>
      <c r="U86" s="344">
        <v>0</v>
      </c>
      <c r="V86" s="87" t="s">
        <v>242</v>
      </c>
      <c r="W86" s="263" t="s">
        <v>1018</v>
      </c>
      <c r="X86" s="475"/>
      <c r="Y86" s="475"/>
      <c r="Z86" s="475"/>
      <c r="AA86" s="475"/>
      <c r="AB86" s="475"/>
      <c r="AC86" s="475"/>
      <c r="AD86" s="475"/>
      <c r="AE86" s="475"/>
      <c r="AF86" s="475"/>
      <c r="AG86" s="475"/>
      <c r="AH86" s="475"/>
      <c r="AI86" s="475"/>
      <c r="AJ86" s="475"/>
      <c r="AK86" s="475"/>
      <c r="AL86" s="475"/>
      <c r="AM86" s="475"/>
      <c r="AN86" s="475"/>
      <c r="AO86" s="475"/>
      <c r="AP86" s="475"/>
      <c r="AQ86" s="475"/>
      <c r="AR86" s="475"/>
      <c r="AS86" s="475"/>
      <c r="AT86" s="475"/>
      <c r="AU86" s="475"/>
      <c r="AV86" s="475"/>
      <c r="AW86" s="475"/>
      <c r="AX86" s="475"/>
      <c r="AY86" s="475"/>
      <c r="AZ86" s="475"/>
      <c r="BA86" s="475"/>
      <c r="BB86" s="475"/>
      <c r="BC86" s="475"/>
      <c r="BD86" s="475"/>
      <c r="BE86" s="475"/>
      <c r="BF86" s="475"/>
      <c r="BG86" s="475"/>
      <c r="BH86" s="475"/>
      <c r="BI86" s="475"/>
      <c r="BJ86" s="475"/>
      <c r="BK86" s="475"/>
      <c r="BL86" s="475"/>
      <c r="BM86" s="475"/>
      <c r="BN86" s="475"/>
      <c r="BO86" s="475"/>
      <c r="BP86" s="475"/>
      <c r="BQ86" s="475"/>
      <c r="BR86" s="475"/>
      <c r="BS86" s="475"/>
      <c r="BT86" s="475"/>
      <c r="BU86" s="475"/>
      <c r="BV86" s="475"/>
      <c r="BW86" s="475"/>
    </row>
    <row r="87" spans="1:75" s="5" customFormat="1" ht="228" hidden="1" outlineLevel="1">
      <c r="A87" s="79">
        <v>19</v>
      </c>
      <c r="B87" s="286" t="s">
        <v>684</v>
      </c>
      <c r="C87" s="286" t="s">
        <v>194</v>
      </c>
      <c r="D87" s="277" t="s">
        <v>205</v>
      </c>
      <c r="E87" s="90" t="s">
        <v>661</v>
      </c>
      <c r="F87" s="316" t="s">
        <v>662</v>
      </c>
      <c r="G87" s="317" t="s">
        <v>663</v>
      </c>
      <c r="H87" s="301" t="s">
        <v>664</v>
      </c>
      <c r="I87" s="56" t="s">
        <v>127</v>
      </c>
      <c r="J87" s="287" t="s">
        <v>124</v>
      </c>
      <c r="K87" s="297" t="str">
        <f t="array" ref="K87">INDEX(evaluacion,MATCH(I87&amp;J87,impacto&amp;probabilidad,0))</f>
        <v>8 = Zona de riesgo alta. Reducir el riesgo. Evitar el riesgo compartir o transferir.</v>
      </c>
      <c r="L87" s="17" t="s">
        <v>163</v>
      </c>
      <c r="M87" s="17" t="s">
        <v>19</v>
      </c>
      <c r="N87" s="82" t="s">
        <v>665</v>
      </c>
      <c r="O87" s="297" t="str">
        <f t="array" aca="1" ref="O87" ca="1">OFFSET(valoracion,MATCH(K87&amp;L87&amp;M87,evaluacion2&amp;controles&amp;tipo,0),0)</f>
        <v>4 = Zona de riesgo baja. Asumir el riesgo</v>
      </c>
      <c r="P87" s="83" t="s">
        <v>279</v>
      </c>
      <c r="Q87" s="83" t="s">
        <v>666</v>
      </c>
      <c r="R87" s="84" t="s">
        <v>667</v>
      </c>
      <c r="S87" s="92" t="s">
        <v>281</v>
      </c>
      <c r="T87" s="82" t="s">
        <v>282</v>
      </c>
      <c r="U87" s="86">
        <v>0</v>
      </c>
      <c r="V87" s="87" t="s">
        <v>695</v>
      </c>
      <c r="W87" s="263" t="s">
        <v>1019</v>
      </c>
      <c r="X87" s="475"/>
      <c r="Y87" s="475"/>
      <c r="Z87" s="475"/>
      <c r="AA87" s="475"/>
      <c r="AB87" s="475"/>
      <c r="AC87" s="475"/>
      <c r="AD87" s="475"/>
      <c r="AE87" s="475"/>
      <c r="AF87" s="475"/>
      <c r="AG87" s="475"/>
      <c r="AH87" s="475"/>
      <c r="AI87" s="475"/>
      <c r="AJ87" s="475"/>
      <c r="AK87" s="475"/>
      <c r="AL87" s="475"/>
      <c r="AM87" s="475"/>
      <c r="AN87" s="475"/>
      <c r="AO87" s="475"/>
      <c r="AP87" s="475"/>
      <c r="AQ87" s="475"/>
      <c r="AR87" s="475"/>
      <c r="AS87" s="475"/>
      <c r="AT87" s="475"/>
      <c r="AU87" s="475"/>
      <c r="AV87" s="475"/>
      <c r="AW87" s="475"/>
      <c r="AX87" s="475"/>
      <c r="AY87" s="475"/>
      <c r="AZ87" s="475"/>
      <c r="BA87" s="475"/>
      <c r="BB87" s="475"/>
      <c r="BC87" s="475"/>
      <c r="BD87" s="475"/>
      <c r="BE87" s="475"/>
      <c r="BF87" s="475"/>
      <c r="BG87" s="475"/>
      <c r="BH87" s="475"/>
      <c r="BI87" s="475"/>
      <c r="BJ87" s="475"/>
      <c r="BK87" s="475"/>
      <c r="BL87" s="475"/>
      <c r="BM87" s="475"/>
      <c r="BN87" s="475"/>
      <c r="BO87" s="475"/>
      <c r="BP87" s="475"/>
      <c r="BQ87" s="475"/>
      <c r="BR87" s="475"/>
      <c r="BS87" s="475"/>
      <c r="BT87" s="475"/>
      <c r="BU87" s="475"/>
      <c r="BV87" s="475"/>
      <c r="BW87" s="475"/>
    </row>
    <row r="88" spans="1:75" s="5" customFormat="1" ht="153" hidden="1" outlineLevel="1">
      <c r="A88" s="79">
        <v>20</v>
      </c>
      <c r="B88" s="100" t="s">
        <v>683</v>
      </c>
      <c r="C88" s="279" t="s">
        <v>194</v>
      </c>
      <c r="D88" s="100" t="s">
        <v>205</v>
      </c>
      <c r="E88" s="263" t="s">
        <v>691</v>
      </c>
      <c r="F88" s="319" t="s">
        <v>686</v>
      </c>
      <c r="G88" s="319" t="s">
        <v>687</v>
      </c>
      <c r="H88" s="300" t="s">
        <v>685</v>
      </c>
      <c r="I88" s="56" t="s">
        <v>127</v>
      </c>
      <c r="J88" s="287" t="s">
        <v>124</v>
      </c>
      <c r="K88" s="288" t="s">
        <v>688</v>
      </c>
      <c r="L88" s="17" t="s">
        <v>689</v>
      </c>
      <c r="M88" s="17" t="s">
        <v>19</v>
      </c>
      <c r="N88" s="17" t="s">
        <v>690</v>
      </c>
      <c r="O88" s="289" t="s">
        <v>692</v>
      </c>
      <c r="P88" s="54" t="s">
        <v>216</v>
      </c>
      <c r="Q88" s="54" t="s">
        <v>693</v>
      </c>
      <c r="R88" s="18" t="s">
        <v>694</v>
      </c>
      <c r="S88" s="318" t="s">
        <v>281</v>
      </c>
      <c r="T88" s="17" t="s">
        <v>282</v>
      </c>
      <c r="U88" s="344">
        <v>0</v>
      </c>
      <c r="V88" s="19" t="s">
        <v>695</v>
      </c>
      <c r="W88" s="263" t="s">
        <v>1020</v>
      </c>
      <c r="X88" s="475"/>
      <c r="Y88" s="475"/>
      <c r="Z88" s="475"/>
      <c r="AA88" s="475"/>
      <c r="AB88" s="475"/>
      <c r="AC88" s="475"/>
      <c r="AD88" s="475"/>
      <c r="AE88" s="475"/>
      <c r="AF88" s="475"/>
      <c r="AG88" s="475"/>
      <c r="AH88" s="475"/>
      <c r="AI88" s="475"/>
      <c r="AJ88" s="475"/>
      <c r="AK88" s="475"/>
      <c r="AL88" s="475"/>
      <c r="AM88" s="475"/>
      <c r="AN88" s="475"/>
      <c r="AO88" s="475"/>
      <c r="AP88" s="475"/>
      <c r="AQ88" s="475"/>
      <c r="AR88" s="475"/>
      <c r="AS88" s="475"/>
      <c r="AT88" s="475"/>
      <c r="AU88" s="475"/>
      <c r="AV88" s="475"/>
      <c r="AW88" s="475"/>
      <c r="AX88" s="475"/>
      <c r="AY88" s="475"/>
      <c r="AZ88" s="475"/>
      <c r="BA88" s="475"/>
      <c r="BB88" s="475"/>
      <c r="BC88" s="475"/>
      <c r="BD88" s="475"/>
      <c r="BE88" s="475"/>
      <c r="BF88" s="475"/>
      <c r="BG88" s="475"/>
      <c r="BH88" s="475"/>
      <c r="BI88" s="475"/>
      <c r="BJ88" s="475"/>
      <c r="BK88" s="475"/>
      <c r="BL88" s="475"/>
      <c r="BM88" s="475"/>
      <c r="BN88" s="475"/>
      <c r="BO88" s="475"/>
      <c r="BP88" s="475"/>
      <c r="BQ88" s="475"/>
      <c r="BR88" s="475"/>
      <c r="BS88" s="475"/>
      <c r="BT88" s="475"/>
      <c r="BU88" s="475"/>
      <c r="BV88" s="475"/>
      <c r="BW88" s="475"/>
    </row>
    <row r="89" spans="1:75" s="5" customFormat="1" ht="285" hidden="1" outlineLevel="1">
      <c r="A89" s="90">
        <v>23</v>
      </c>
      <c r="B89" s="378" t="s">
        <v>904</v>
      </c>
      <c r="C89" s="378" t="s">
        <v>1072</v>
      </c>
      <c r="D89" s="376" t="s">
        <v>205</v>
      </c>
      <c r="E89" s="90" t="s">
        <v>245</v>
      </c>
      <c r="F89" s="300" t="s">
        <v>589</v>
      </c>
      <c r="G89" s="305" t="s">
        <v>248</v>
      </c>
      <c r="H89" s="305" t="s">
        <v>298</v>
      </c>
      <c r="I89" s="100" t="s">
        <v>128</v>
      </c>
      <c r="J89" s="380" t="s">
        <v>134</v>
      </c>
      <c r="K89" s="381" t="str">
        <f t="array" ref="K89">INDEX(evaluacion,MATCH(I89&amp;J89,impacto&amp;probabilidad,0))</f>
        <v>5 = Zona de riesgo alta. Reducir el riesgo. Evitar el riesgo compartir o transferir.</v>
      </c>
      <c r="L89" s="318" t="s">
        <v>163</v>
      </c>
      <c r="M89" s="318" t="s">
        <v>19</v>
      </c>
      <c r="N89" s="96" t="s">
        <v>225</v>
      </c>
      <c r="O89" s="331" t="str">
        <f t="array" aca="1" ref="O89" ca="1">OFFSET(valoracion,MATCH(K89&amp;L89&amp;M89,evaluacion2&amp;controles&amp;tipo,0),0)</f>
        <v>3 = Zona de riesgo baja. Asumir el riesgo</v>
      </c>
      <c r="P89" s="88" t="s">
        <v>279</v>
      </c>
      <c r="Q89" s="96" t="s">
        <v>246</v>
      </c>
      <c r="R89" s="96" t="s">
        <v>287</v>
      </c>
      <c r="S89" s="92" t="s">
        <v>281</v>
      </c>
      <c r="T89" s="96" t="s">
        <v>297</v>
      </c>
      <c r="U89" s="86">
        <v>0</v>
      </c>
      <c r="V89" s="87" t="s">
        <v>242</v>
      </c>
      <c r="W89" s="263" t="s">
        <v>1021</v>
      </c>
      <c r="X89" s="475"/>
      <c r="Y89" s="475"/>
      <c r="Z89" s="475"/>
      <c r="AA89" s="475"/>
      <c r="AB89" s="475"/>
      <c r="AC89" s="475"/>
      <c r="AD89" s="475"/>
      <c r="AE89" s="475"/>
      <c r="AF89" s="475"/>
      <c r="AG89" s="475"/>
      <c r="AH89" s="475"/>
      <c r="AI89" s="475"/>
      <c r="AJ89" s="475"/>
      <c r="AK89" s="475"/>
      <c r="AL89" s="475"/>
      <c r="AM89" s="475"/>
      <c r="AN89" s="475"/>
      <c r="AO89" s="475"/>
      <c r="AP89" s="475"/>
      <c r="AQ89" s="475"/>
      <c r="AR89" s="475"/>
      <c r="AS89" s="475"/>
      <c r="AT89" s="475"/>
      <c r="AU89" s="475"/>
      <c r="AV89" s="475"/>
      <c r="AW89" s="475"/>
      <c r="AX89" s="475"/>
      <c r="AY89" s="475"/>
      <c r="AZ89" s="475"/>
      <c r="BA89" s="475"/>
      <c r="BB89" s="475"/>
      <c r="BC89" s="475"/>
      <c r="BD89" s="475"/>
      <c r="BE89" s="475"/>
      <c r="BF89" s="475"/>
      <c r="BG89" s="475"/>
      <c r="BH89" s="475"/>
      <c r="BI89" s="475"/>
      <c r="BJ89" s="475"/>
      <c r="BK89" s="475"/>
      <c r="BL89" s="475"/>
      <c r="BM89" s="475"/>
      <c r="BN89" s="475"/>
      <c r="BO89" s="475"/>
      <c r="BP89" s="475"/>
      <c r="BQ89" s="475"/>
      <c r="BR89" s="475"/>
      <c r="BS89" s="475"/>
      <c r="BT89" s="475"/>
      <c r="BU89" s="475"/>
      <c r="BV89" s="475"/>
      <c r="BW89" s="475"/>
    </row>
    <row r="90" spans="1:75" s="5" customFormat="1" ht="409.5" hidden="1" outlineLevel="1">
      <c r="A90" s="88">
        <v>27</v>
      </c>
      <c r="B90" s="382" t="s">
        <v>668</v>
      </c>
      <c r="C90" s="412" t="s">
        <v>623</v>
      </c>
      <c r="D90" s="277" t="s">
        <v>205</v>
      </c>
      <c r="E90" s="321" t="s">
        <v>839</v>
      </c>
      <c r="F90" s="322" t="s">
        <v>669</v>
      </c>
      <c r="G90" s="323" t="s">
        <v>668</v>
      </c>
      <c r="H90" s="324" t="s">
        <v>670</v>
      </c>
      <c r="I90" s="56" t="s">
        <v>127</v>
      </c>
      <c r="J90" s="287" t="s">
        <v>134</v>
      </c>
      <c r="K90" s="331" t="str">
        <f t="array" ref="K90">INDEX(evaluacion,MATCH(I90&amp;J90,impacto&amp;probabilidad,0))</f>
        <v>4 = Zona de riesgo alta. Reducir el riesgo. Evitar el riesgo compartir o transferir.</v>
      </c>
      <c r="L90" s="383" t="s">
        <v>163</v>
      </c>
      <c r="M90" s="383" t="s">
        <v>19</v>
      </c>
      <c r="N90" s="292" t="s">
        <v>671</v>
      </c>
      <c r="O90" s="331" t="str">
        <f t="array" aca="1" ref="O90" ca="1">OFFSET(valoracion,MATCH(K90&amp;L90&amp;M90,evaluacion2&amp;controles&amp;tipo,0),0)</f>
        <v>4 = Zona de riesgo alta. Reducir el riesgo. Evitar el riesgo compartir o transferir.</v>
      </c>
      <c r="P90" s="88" t="s">
        <v>216</v>
      </c>
      <c r="Q90" s="325" t="s">
        <v>672</v>
      </c>
      <c r="R90" s="326" t="s">
        <v>673</v>
      </c>
      <c r="S90" s="92" t="s">
        <v>281</v>
      </c>
      <c r="T90" s="96" t="s">
        <v>305</v>
      </c>
      <c r="U90" s="107">
        <v>0</v>
      </c>
      <c r="V90" s="108" t="s">
        <v>242</v>
      </c>
      <c r="W90" s="263" t="s">
        <v>982</v>
      </c>
      <c r="X90" s="475"/>
      <c r="Y90" s="475"/>
      <c r="Z90" s="475"/>
      <c r="AA90" s="475"/>
      <c r="AB90" s="475"/>
      <c r="AC90" s="475"/>
      <c r="AD90" s="475"/>
      <c r="AE90" s="475"/>
      <c r="AF90" s="475"/>
      <c r="AG90" s="475"/>
      <c r="AH90" s="475"/>
      <c r="AI90" s="475"/>
      <c r="AJ90" s="475"/>
      <c r="AK90" s="475"/>
      <c r="AL90" s="475"/>
      <c r="AM90" s="475"/>
      <c r="AN90" s="475"/>
      <c r="AO90" s="475"/>
      <c r="AP90" s="475"/>
      <c r="AQ90" s="475"/>
      <c r="AR90" s="475"/>
      <c r="AS90" s="475"/>
      <c r="AT90" s="475"/>
      <c r="AU90" s="475"/>
      <c r="AV90" s="475"/>
      <c r="AW90" s="475"/>
      <c r="AX90" s="475"/>
      <c r="AY90" s="475"/>
      <c r="AZ90" s="475"/>
      <c r="BA90" s="475"/>
      <c r="BB90" s="475"/>
      <c r="BC90" s="475"/>
      <c r="BD90" s="475"/>
      <c r="BE90" s="475"/>
      <c r="BF90" s="475"/>
      <c r="BG90" s="475"/>
      <c r="BH90" s="475"/>
      <c r="BI90" s="475"/>
      <c r="BJ90" s="475"/>
      <c r="BK90" s="475"/>
      <c r="BL90" s="475"/>
      <c r="BM90" s="475"/>
      <c r="BN90" s="475"/>
      <c r="BO90" s="475"/>
      <c r="BP90" s="475"/>
      <c r="BQ90" s="475"/>
      <c r="BR90" s="475"/>
      <c r="BS90" s="475"/>
      <c r="BT90" s="475"/>
      <c r="BU90" s="475"/>
      <c r="BV90" s="475"/>
      <c r="BW90" s="475"/>
    </row>
    <row r="91" spans="1:75" s="5" customFormat="1" ht="256.5" hidden="1" outlineLevel="1">
      <c r="A91" s="88">
        <v>28</v>
      </c>
      <c r="B91" s="379" t="s">
        <v>906</v>
      </c>
      <c r="C91" s="379" t="s">
        <v>623</v>
      </c>
      <c r="D91" s="277" t="s">
        <v>205</v>
      </c>
      <c r="E91" s="90" t="s">
        <v>245</v>
      </c>
      <c r="F91" s="300" t="s">
        <v>589</v>
      </c>
      <c r="G91" s="317" t="s">
        <v>248</v>
      </c>
      <c r="H91" s="317" t="s">
        <v>289</v>
      </c>
      <c r="I91" s="56" t="s">
        <v>127</v>
      </c>
      <c r="J91" s="287" t="s">
        <v>134</v>
      </c>
      <c r="K91" s="297" t="str">
        <f t="array" ref="K91">INDEX(evaluacion,MATCH(I91&amp;J91,impacto&amp;probabilidad,0))</f>
        <v>4 = Zona de riesgo alta. Reducir el riesgo. Evitar el riesgo compartir o transferir.</v>
      </c>
      <c r="L91" s="383" t="s">
        <v>163</v>
      </c>
      <c r="M91" s="383" t="s">
        <v>19</v>
      </c>
      <c r="N91" s="96" t="s">
        <v>225</v>
      </c>
      <c r="O91" s="297" t="str">
        <f t="array" aca="1" ref="O91" ca="1">OFFSET(valoracion,MATCH(K91&amp;L91&amp;M91,evaluacion2&amp;controles&amp;tipo,0),0)</f>
        <v>4 = Zona de riesgo alta. Reducir el riesgo. Evitar el riesgo compartir o transferir.</v>
      </c>
      <c r="P91" s="88" t="s">
        <v>216</v>
      </c>
      <c r="Q91" s="96" t="s">
        <v>286</v>
      </c>
      <c r="R91" s="96" t="s">
        <v>290</v>
      </c>
      <c r="S91" s="92" t="s">
        <v>281</v>
      </c>
      <c r="T91" s="96" t="s">
        <v>306</v>
      </c>
      <c r="U91" s="107">
        <v>0</v>
      </c>
      <c r="V91" s="108" t="s">
        <v>242</v>
      </c>
      <c r="W91" s="263" t="s">
        <v>1010</v>
      </c>
      <c r="X91" s="475"/>
      <c r="Y91" s="475"/>
      <c r="Z91" s="475"/>
      <c r="AA91" s="475"/>
      <c r="AB91" s="475"/>
      <c r="AC91" s="475"/>
      <c r="AD91" s="475"/>
      <c r="AE91" s="475"/>
      <c r="AF91" s="475"/>
      <c r="AG91" s="475"/>
      <c r="AH91" s="475"/>
      <c r="AI91" s="475"/>
      <c r="AJ91" s="475"/>
      <c r="AK91" s="475"/>
      <c r="AL91" s="475"/>
      <c r="AM91" s="475"/>
      <c r="AN91" s="475"/>
      <c r="AO91" s="475"/>
      <c r="AP91" s="475"/>
      <c r="AQ91" s="475"/>
      <c r="AR91" s="475"/>
      <c r="AS91" s="475"/>
      <c r="AT91" s="475"/>
      <c r="AU91" s="475"/>
      <c r="AV91" s="475"/>
      <c r="AW91" s="475"/>
      <c r="AX91" s="475"/>
      <c r="AY91" s="475"/>
      <c r="AZ91" s="475"/>
      <c r="BA91" s="475"/>
      <c r="BB91" s="475"/>
      <c r="BC91" s="475"/>
      <c r="BD91" s="475"/>
      <c r="BE91" s="475"/>
      <c r="BF91" s="475"/>
      <c r="BG91" s="475"/>
      <c r="BH91" s="475"/>
      <c r="BI91" s="475"/>
      <c r="BJ91" s="475"/>
      <c r="BK91" s="475"/>
      <c r="BL91" s="475"/>
      <c r="BM91" s="475"/>
      <c r="BN91" s="475"/>
      <c r="BO91" s="475"/>
      <c r="BP91" s="475"/>
      <c r="BQ91" s="475"/>
      <c r="BR91" s="475"/>
      <c r="BS91" s="475"/>
      <c r="BT91" s="475"/>
      <c r="BU91" s="475"/>
      <c r="BV91" s="475"/>
      <c r="BW91" s="475"/>
    </row>
    <row r="92" spans="1:75" s="5" customFormat="1" ht="342" hidden="1" outlineLevel="1">
      <c r="A92" s="88">
        <v>32</v>
      </c>
      <c r="B92" s="378" t="s">
        <v>909</v>
      </c>
      <c r="C92" s="378" t="s">
        <v>617</v>
      </c>
      <c r="D92" s="376" t="s">
        <v>205</v>
      </c>
      <c r="E92" s="83" t="s">
        <v>312</v>
      </c>
      <c r="F92" s="276" t="s">
        <v>589</v>
      </c>
      <c r="G92" s="106" t="s">
        <v>248</v>
      </c>
      <c r="H92" s="106" t="s">
        <v>298</v>
      </c>
      <c r="I92" s="56" t="s">
        <v>127</v>
      </c>
      <c r="J92" s="287" t="s">
        <v>134</v>
      </c>
      <c r="K92" s="331" t="str">
        <f t="array" ref="K92">INDEX(evaluacion,MATCH(I92&amp;J92,impacto&amp;probabilidad,0))</f>
        <v>4 = Zona de riesgo alta. Reducir el riesgo. Evitar el riesgo compartir o transferir.</v>
      </c>
      <c r="L92" s="17" t="s">
        <v>163</v>
      </c>
      <c r="M92" s="17" t="s">
        <v>19</v>
      </c>
      <c r="N92" s="106" t="s">
        <v>285</v>
      </c>
      <c r="O92" s="331" t="str">
        <f t="array" aca="1" ref="O92" ca="1">OFFSET(valoracion,MATCH(K92&amp;L92&amp;M92,evaluacion2&amp;controles&amp;tipo,0),0)</f>
        <v>4 = Zona de riesgo alta. Reducir el riesgo. Evitar el riesgo compartir o transferir.</v>
      </c>
      <c r="P92" s="83" t="s">
        <v>216</v>
      </c>
      <c r="Q92" s="106" t="s">
        <v>315</v>
      </c>
      <c r="R92" s="106" t="s">
        <v>287</v>
      </c>
      <c r="S92" s="85" t="s">
        <v>910</v>
      </c>
      <c r="T92" s="106" t="s">
        <v>316</v>
      </c>
      <c r="U92" s="86">
        <v>0</v>
      </c>
      <c r="V92" s="87" t="s">
        <v>242</v>
      </c>
      <c r="W92" s="263" t="s">
        <v>983</v>
      </c>
      <c r="X92" s="475"/>
      <c r="Y92" s="475"/>
      <c r="Z92" s="475"/>
      <c r="AA92" s="475"/>
      <c r="AB92" s="475"/>
      <c r="AC92" s="475"/>
      <c r="AD92" s="475"/>
      <c r="AE92" s="475"/>
      <c r="AF92" s="475"/>
      <c r="AG92" s="475"/>
      <c r="AH92" s="475"/>
      <c r="AI92" s="475"/>
      <c r="AJ92" s="475"/>
      <c r="AK92" s="475"/>
      <c r="AL92" s="475"/>
      <c r="AM92" s="475"/>
      <c r="AN92" s="475"/>
      <c r="AO92" s="475"/>
      <c r="AP92" s="475"/>
      <c r="AQ92" s="475"/>
      <c r="AR92" s="475"/>
      <c r="AS92" s="475"/>
      <c r="AT92" s="475"/>
      <c r="AU92" s="475"/>
      <c r="AV92" s="475"/>
      <c r="AW92" s="475"/>
      <c r="AX92" s="475"/>
      <c r="AY92" s="475"/>
      <c r="AZ92" s="475"/>
      <c r="BA92" s="475"/>
      <c r="BB92" s="475"/>
      <c r="BC92" s="475"/>
      <c r="BD92" s="475"/>
      <c r="BE92" s="475"/>
      <c r="BF92" s="475"/>
      <c r="BG92" s="475"/>
      <c r="BH92" s="475"/>
      <c r="BI92" s="475"/>
      <c r="BJ92" s="475"/>
      <c r="BK92" s="475"/>
      <c r="BL92" s="475"/>
      <c r="BM92" s="475"/>
      <c r="BN92" s="475"/>
      <c r="BO92" s="475"/>
      <c r="BP92" s="475"/>
      <c r="BQ92" s="475"/>
      <c r="BR92" s="475"/>
      <c r="BS92" s="475"/>
      <c r="BT92" s="475"/>
      <c r="BU92" s="475"/>
      <c r="BV92" s="475"/>
      <c r="BW92" s="475"/>
    </row>
    <row r="93" spans="1:75" s="5" customFormat="1" ht="342" hidden="1" outlineLevel="1">
      <c r="A93" s="88">
        <v>33</v>
      </c>
      <c r="B93" s="401" t="s">
        <v>911</v>
      </c>
      <c r="C93" s="401" t="s">
        <v>617</v>
      </c>
      <c r="D93" s="376" t="s">
        <v>205</v>
      </c>
      <c r="E93" s="83" t="s">
        <v>312</v>
      </c>
      <c r="F93" s="276" t="s">
        <v>589</v>
      </c>
      <c r="G93" s="106" t="s">
        <v>248</v>
      </c>
      <c r="H93" s="106" t="s">
        <v>283</v>
      </c>
      <c r="I93" s="56" t="s">
        <v>127</v>
      </c>
      <c r="J93" s="287" t="s">
        <v>134</v>
      </c>
      <c r="K93" s="297" t="str">
        <f t="array" ref="K93">INDEX(evaluacion,MATCH(I93&amp;J93,impacto&amp;probabilidad,0))</f>
        <v>4 = Zona de riesgo alta. Reducir el riesgo. Evitar el riesgo compartir o transferir.</v>
      </c>
      <c r="L93" s="17" t="s">
        <v>163</v>
      </c>
      <c r="M93" s="17" t="s">
        <v>19</v>
      </c>
      <c r="N93" s="106" t="s">
        <v>285</v>
      </c>
      <c r="O93" s="297" t="str">
        <f t="array" aca="1" ref="O93" ca="1">OFFSET(valoracion,MATCH(K93&amp;L93&amp;M93,evaluacion2&amp;controles&amp;tipo,0),0)</f>
        <v>4 = Zona de riesgo alta. Reducir el riesgo. Evitar el riesgo compartir o transferir.</v>
      </c>
      <c r="P93" s="83" t="s">
        <v>216</v>
      </c>
      <c r="Q93" s="106" t="s">
        <v>315</v>
      </c>
      <c r="R93" s="106" t="s">
        <v>317</v>
      </c>
      <c r="S93" s="85" t="s">
        <v>244</v>
      </c>
      <c r="T93" s="96" t="s">
        <v>316</v>
      </c>
      <c r="U93" s="86">
        <v>0</v>
      </c>
      <c r="V93" s="87" t="s">
        <v>242</v>
      </c>
      <c r="W93" s="263" t="s">
        <v>1022</v>
      </c>
      <c r="X93" s="475"/>
      <c r="Y93" s="475"/>
      <c r="Z93" s="475"/>
      <c r="AA93" s="475"/>
      <c r="AB93" s="475"/>
      <c r="AC93" s="475"/>
      <c r="AD93" s="475"/>
      <c r="AE93" s="475"/>
      <c r="AF93" s="475"/>
      <c r="AG93" s="475"/>
      <c r="AH93" s="475"/>
      <c r="AI93" s="475"/>
      <c r="AJ93" s="475"/>
      <c r="AK93" s="475"/>
      <c r="AL93" s="475"/>
      <c r="AM93" s="475"/>
      <c r="AN93" s="475"/>
      <c r="AO93" s="475"/>
      <c r="AP93" s="475"/>
      <c r="AQ93" s="475"/>
      <c r="AR93" s="475"/>
      <c r="AS93" s="475"/>
      <c r="AT93" s="475"/>
      <c r="AU93" s="475"/>
      <c r="AV93" s="475"/>
      <c r="AW93" s="475"/>
      <c r="AX93" s="475"/>
      <c r="AY93" s="475"/>
      <c r="AZ93" s="475"/>
      <c r="BA93" s="475"/>
      <c r="BB93" s="475"/>
      <c r="BC93" s="475"/>
      <c r="BD93" s="475"/>
      <c r="BE93" s="475"/>
      <c r="BF93" s="475"/>
      <c r="BG93" s="475"/>
      <c r="BH93" s="475"/>
      <c r="BI93" s="475"/>
      <c r="BJ93" s="475"/>
      <c r="BK93" s="475"/>
      <c r="BL93" s="475"/>
      <c r="BM93" s="475"/>
      <c r="BN93" s="475"/>
      <c r="BO93" s="475"/>
      <c r="BP93" s="475"/>
      <c r="BQ93" s="475"/>
      <c r="BR93" s="475"/>
      <c r="BS93" s="475"/>
      <c r="BT93" s="475"/>
      <c r="BU93" s="475"/>
      <c r="BV93" s="475"/>
      <c r="BW93" s="475"/>
    </row>
    <row r="94" spans="1:75" s="5" customFormat="1" ht="342" hidden="1" outlineLevel="1">
      <c r="A94" s="88">
        <v>34</v>
      </c>
      <c r="B94" s="378" t="s">
        <v>912</v>
      </c>
      <c r="C94" s="378" t="s">
        <v>617</v>
      </c>
      <c r="D94" s="376" t="s">
        <v>205</v>
      </c>
      <c r="E94" s="83" t="s">
        <v>312</v>
      </c>
      <c r="F94" s="276" t="s">
        <v>589</v>
      </c>
      <c r="G94" s="106" t="s">
        <v>248</v>
      </c>
      <c r="H94" s="106" t="s">
        <v>318</v>
      </c>
      <c r="I94" s="56" t="s">
        <v>127</v>
      </c>
      <c r="J94" s="287" t="s">
        <v>134</v>
      </c>
      <c r="K94" s="297" t="str">
        <f t="array" ref="K94">INDEX(evaluacion,MATCH(I94&amp;J94,impacto&amp;probabilidad,0))</f>
        <v>4 = Zona de riesgo alta. Reducir el riesgo. Evitar el riesgo compartir o transferir.</v>
      </c>
      <c r="L94" s="17" t="s">
        <v>163</v>
      </c>
      <c r="M94" s="17" t="s">
        <v>19</v>
      </c>
      <c r="N94" s="106" t="s">
        <v>285</v>
      </c>
      <c r="O94" s="297" t="str">
        <f t="array" aca="1" ref="O94" ca="1">OFFSET(valoracion,MATCH(K94&amp;L94&amp;M94,evaluacion2&amp;controles&amp;tipo,0),0)</f>
        <v>4 = Zona de riesgo alta. Reducir el riesgo. Evitar el riesgo compartir o transferir.</v>
      </c>
      <c r="P94" s="282" t="s">
        <v>216</v>
      </c>
      <c r="Q94" s="106" t="s">
        <v>315</v>
      </c>
      <c r="R94" s="106" t="s">
        <v>290</v>
      </c>
      <c r="S94" s="85" t="s">
        <v>244</v>
      </c>
      <c r="T94" s="96" t="s">
        <v>316</v>
      </c>
      <c r="U94" s="107">
        <v>0</v>
      </c>
      <c r="V94" s="108" t="s">
        <v>242</v>
      </c>
      <c r="W94" s="263" t="s">
        <v>1022</v>
      </c>
      <c r="X94" s="475"/>
      <c r="Y94" s="475"/>
      <c r="Z94" s="475"/>
      <c r="AA94" s="475"/>
      <c r="AB94" s="475"/>
      <c r="AC94" s="475"/>
      <c r="AD94" s="475"/>
      <c r="AE94" s="475"/>
      <c r="AF94" s="475"/>
      <c r="AG94" s="475"/>
      <c r="AH94" s="475"/>
      <c r="AI94" s="475"/>
      <c r="AJ94" s="475"/>
      <c r="AK94" s="475"/>
      <c r="AL94" s="475"/>
      <c r="AM94" s="475"/>
      <c r="AN94" s="475"/>
      <c r="AO94" s="475"/>
      <c r="AP94" s="475"/>
      <c r="AQ94" s="475"/>
      <c r="AR94" s="475"/>
      <c r="AS94" s="475"/>
      <c r="AT94" s="475"/>
      <c r="AU94" s="475"/>
      <c r="AV94" s="475"/>
      <c r="AW94" s="475"/>
      <c r="AX94" s="475"/>
      <c r="AY94" s="475"/>
      <c r="AZ94" s="475"/>
      <c r="BA94" s="475"/>
      <c r="BB94" s="475"/>
      <c r="BC94" s="475"/>
      <c r="BD94" s="475"/>
      <c r="BE94" s="475"/>
      <c r="BF94" s="475"/>
      <c r="BG94" s="475"/>
      <c r="BH94" s="475"/>
      <c r="BI94" s="475"/>
      <c r="BJ94" s="475"/>
      <c r="BK94" s="475"/>
      <c r="BL94" s="475"/>
      <c r="BM94" s="475"/>
      <c r="BN94" s="475"/>
      <c r="BO94" s="475"/>
      <c r="BP94" s="475"/>
      <c r="BQ94" s="475"/>
      <c r="BR94" s="475"/>
      <c r="BS94" s="475"/>
      <c r="BT94" s="475"/>
      <c r="BU94" s="475"/>
      <c r="BV94" s="475"/>
      <c r="BW94" s="475"/>
    </row>
    <row r="95" spans="1:75" s="5" customFormat="1" ht="14.25" hidden="1" outlineLevel="1">
      <c r="A95" s="88"/>
      <c r="B95" s="378"/>
      <c r="C95" s="378"/>
      <c r="D95" s="376"/>
      <c r="E95" s="83"/>
      <c r="F95" s="276"/>
      <c r="G95" s="106"/>
      <c r="H95" s="106"/>
      <c r="I95" s="56"/>
      <c r="J95" s="287"/>
      <c r="K95" s="297"/>
      <c r="L95" s="17"/>
      <c r="M95" s="17"/>
      <c r="N95" s="106"/>
      <c r="O95" s="297"/>
      <c r="P95" s="282"/>
      <c r="Q95" s="106"/>
      <c r="R95" s="106"/>
      <c r="S95" s="85"/>
      <c r="T95" s="96"/>
      <c r="U95" s="107"/>
      <c r="V95" s="108"/>
      <c r="W95" s="263"/>
      <c r="X95" s="475"/>
      <c r="Y95" s="475"/>
      <c r="Z95" s="475"/>
      <c r="AA95" s="475"/>
      <c r="AB95" s="475"/>
      <c r="AC95" s="475"/>
      <c r="AD95" s="475"/>
      <c r="AE95" s="475"/>
      <c r="AF95" s="475"/>
      <c r="AG95" s="475"/>
      <c r="AH95" s="475"/>
      <c r="AI95" s="475"/>
      <c r="AJ95" s="475"/>
      <c r="AK95" s="475"/>
      <c r="AL95" s="475"/>
      <c r="AM95" s="475"/>
      <c r="AN95" s="475"/>
      <c r="AO95" s="475"/>
      <c r="AP95" s="475"/>
      <c r="AQ95" s="475"/>
      <c r="AR95" s="475"/>
      <c r="AS95" s="475"/>
      <c r="AT95" s="475"/>
      <c r="AU95" s="475"/>
      <c r="AV95" s="475"/>
      <c r="AW95" s="475"/>
      <c r="AX95" s="475"/>
      <c r="AY95" s="475"/>
      <c r="AZ95" s="475"/>
      <c r="BA95" s="475"/>
      <c r="BB95" s="475"/>
      <c r="BC95" s="475"/>
      <c r="BD95" s="475"/>
      <c r="BE95" s="475"/>
      <c r="BF95" s="475"/>
      <c r="BG95" s="475"/>
      <c r="BH95" s="475"/>
      <c r="BI95" s="475"/>
      <c r="BJ95" s="475"/>
      <c r="BK95" s="475"/>
      <c r="BL95" s="475"/>
      <c r="BM95" s="475"/>
      <c r="BN95" s="475"/>
      <c r="BO95" s="475"/>
      <c r="BP95" s="475"/>
      <c r="BQ95" s="475"/>
      <c r="BR95" s="475"/>
      <c r="BS95" s="475"/>
      <c r="BT95" s="475"/>
      <c r="BU95" s="475"/>
      <c r="BV95" s="475"/>
      <c r="BW95" s="475"/>
    </row>
    <row r="96" spans="1:75" s="5" customFormat="1" ht="14.25" hidden="1" outlineLevel="1">
      <c r="A96" s="88"/>
      <c r="B96" s="378"/>
      <c r="C96" s="378"/>
      <c r="D96" s="376"/>
      <c r="E96" s="83"/>
      <c r="F96" s="276"/>
      <c r="G96" s="106"/>
      <c r="H96" s="106"/>
      <c r="I96" s="56"/>
      <c r="J96" s="287"/>
      <c r="K96" s="297"/>
      <c r="L96" s="17"/>
      <c r="M96" s="17"/>
      <c r="N96" s="106"/>
      <c r="O96" s="297"/>
      <c r="P96" s="282"/>
      <c r="Q96" s="106"/>
      <c r="R96" s="106"/>
      <c r="S96" s="85"/>
      <c r="T96" s="96"/>
      <c r="U96" s="107"/>
      <c r="V96" s="108"/>
      <c r="W96" s="263"/>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475"/>
      <c r="AY96" s="475"/>
      <c r="AZ96" s="475"/>
      <c r="BA96" s="475"/>
      <c r="BB96" s="475"/>
      <c r="BC96" s="475"/>
      <c r="BD96" s="475"/>
      <c r="BE96" s="475"/>
      <c r="BF96" s="475"/>
      <c r="BG96" s="475"/>
      <c r="BH96" s="475"/>
      <c r="BI96" s="475"/>
      <c r="BJ96" s="475"/>
      <c r="BK96" s="475"/>
      <c r="BL96" s="475"/>
      <c r="BM96" s="475"/>
      <c r="BN96" s="475"/>
      <c r="BO96" s="475"/>
      <c r="BP96" s="475"/>
      <c r="BQ96" s="475"/>
      <c r="BR96" s="475"/>
      <c r="BS96" s="475"/>
      <c r="BT96" s="475"/>
      <c r="BU96" s="475"/>
      <c r="BV96" s="475"/>
      <c r="BW96" s="475"/>
    </row>
    <row r="97" spans="1:76" s="5" customFormat="1" ht="199.5" hidden="1" outlineLevel="1">
      <c r="A97" s="298">
        <v>37</v>
      </c>
      <c r="B97" s="384" t="s">
        <v>674</v>
      </c>
      <c r="C97" s="410" t="s">
        <v>618</v>
      </c>
      <c r="D97" s="375" t="s">
        <v>205</v>
      </c>
      <c r="E97" s="298" t="s">
        <v>245</v>
      </c>
      <c r="F97" s="309" t="s">
        <v>589</v>
      </c>
      <c r="G97" s="306" t="s">
        <v>248</v>
      </c>
      <c r="H97" s="306" t="s">
        <v>323</v>
      </c>
      <c r="I97" s="56" t="s">
        <v>127</v>
      </c>
      <c r="J97" s="76" t="s">
        <v>132</v>
      </c>
      <c r="K97" s="297" t="str">
        <f t="array" ref="K97">INDEX(evaluacion,MATCH(I97&amp;J97,impacto&amp;probabilidad,0))</f>
        <v>12 = Zona de riesgo extrema. Evitar el riesgo. Reducir el riesgo, Compartir o transferir.</v>
      </c>
      <c r="L97" s="17" t="s">
        <v>163</v>
      </c>
      <c r="M97" s="17" t="s">
        <v>19</v>
      </c>
      <c r="N97" s="96" t="s">
        <v>285</v>
      </c>
      <c r="O97" s="297" t="str">
        <f t="array" aca="1" ref="O97" ca="1">OFFSET(valoracion,MATCH(K97&amp;L97&amp;M97,evaluacion2&amp;controles&amp;tipo,0),0)</f>
        <v>4 = Zona de riesgo alta. Reducir el riesgo. Evitar el riesgo compartir o transferir.</v>
      </c>
      <c r="P97" s="83" t="s">
        <v>3</v>
      </c>
      <c r="Q97" s="96" t="s">
        <v>675</v>
      </c>
      <c r="R97" s="96" t="s">
        <v>317</v>
      </c>
      <c r="S97" s="104" t="s">
        <v>244</v>
      </c>
      <c r="T97" s="96" t="s">
        <v>324</v>
      </c>
      <c r="U97" s="86">
        <v>0</v>
      </c>
      <c r="V97" s="87" t="s">
        <v>242</v>
      </c>
      <c r="W97" s="263" t="s">
        <v>984</v>
      </c>
      <c r="X97" s="475"/>
      <c r="Y97" s="475"/>
      <c r="Z97" s="475"/>
      <c r="AA97" s="475"/>
      <c r="AB97" s="475"/>
      <c r="AC97" s="475"/>
      <c r="AD97" s="475"/>
      <c r="AE97" s="475"/>
      <c r="AF97" s="475"/>
      <c r="AG97" s="475"/>
      <c r="AH97" s="475"/>
      <c r="AI97" s="475"/>
      <c r="AJ97" s="475"/>
      <c r="AK97" s="475"/>
      <c r="AL97" s="475"/>
      <c r="AM97" s="475"/>
      <c r="AN97" s="475"/>
      <c r="AO97" s="475"/>
      <c r="AP97" s="475"/>
      <c r="AQ97" s="475"/>
      <c r="AR97" s="475"/>
      <c r="AS97" s="475"/>
      <c r="AT97" s="475"/>
      <c r="AU97" s="475"/>
      <c r="AV97" s="475"/>
      <c r="AW97" s="475"/>
      <c r="AX97" s="475"/>
      <c r="AY97" s="475"/>
      <c r="AZ97" s="475"/>
      <c r="BA97" s="475"/>
      <c r="BB97" s="475"/>
      <c r="BC97" s="475"/>
      <c r="BD97" s="475"/>
      <c r="BE97" s="475"/>
      <c r="BF97" s="475"/>
      <c r="BG97" s="475"/>
      <c r="BH97" s="475"/>
      <c r="BI97" s="475"/>
      <c r="BJ97" s="475"/>
      <c r="BK97" s="475"/>
      <c r="BL97" s="475"/>
      <c r="BM97" s="475"/>
      <c r="BN97" s="475"/>
      <c r="BO97" s="475"/>
      <c r="BP97" s="475"/>
      <c r="BQ97" s="475"/>
      <c r="BR97" s="475"/>
      <c r="BS97" s="475"/>
      <c r="BT97" s="475"/>
      <c r="BU97" s="475"/>
      <c r="BV97" s="475"/>
      <c r="BW97" s="475"/>
    </row>
    <row r="98" spans="1:76" s="5" customFormat="1" ht="185.25" hidden="1" outlineLevel="1">
      <c r="A98" s="99">
        <v>40</v>
      </c>
      <c r="B98" s="385" t="s">
        <v>696</v>
      </c>
      <c r="C98" s="413" t="s">
        <v>619</v>
      </c>
      <c r="D98" s="277" t="s">
        <v>205</v>
      </c>
      <c r="E98" s="112" t="s">
        <v>874</v>
      </c>
      <c r="F98" s="276" t="s">
        <v>697</v>
      </c>
      <c r="G98" s="293" t="s">
        <v>875</v>
      </c>
      <c r="H98" s="293" t="s">
        <v>876</v>
      </c>
      <c r="I98" s="56" t="s">
        <v>127</v>
      </c>
      <c r="J98" s="76" t="s">
        <v>134</v>
      </c>
      <c r="K98" s="331" t="str">
        <f t="array" ref="K98">INDEX(evaluacion,MATCH(I98&amp;J98,impacto&amp;probabilidad,0))</f>
        <v>4 = Zona de riesgo alta. Reducir el riesgo. Evitar el riesgo compartir o transferir.</v>
      </c>
      <c r="L98" s="17" t="s">
        <v>163</v>
      </c>
      <c r="M98" s="17" t="s">
        <v>19</v>
      </c>
      <c r="N98" s="293" t="s">
        <v>877</v>
      </c>
      <c r="O98" s="331" t="str">
        <f t="array" aca="1" ref="O98" ca="1">OFFSET(valoracion,MATCH(K98&amp;L98&amp;M98,evaluacion2&amp;controles&amp;tipo,0),0)</f>
        <v>4 = Zona de riesgo alta. Reducir el riesgo. Evitar el riesgo compartir o transferir.</v>
      </c>
      <c r="P98" s="83" t="s">
        <v>3</v>
      </c>
      <c r="Q98" s="293" t="s">
        <v>698</v>
      </c>
      <c r="R98" s="293" t="s">
        <v>699</v>
      </c>
      <c r="S98" s="85" t="s">
        <v>331</v>
      </c>
      <c r="T98" s="293" t="s">
        <v>878</v>
      </c>
      <c r="U98" s="86">
        <v>0</v>
      </c>
      <c r="V98" s="87" t="s">
        <v>242</v>
      </c>
      <c r="W98" s="263" t="s">
        <v>985</v>
      </c>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475"/>
      <c r="AY98" s="475"/>
      <c r="AZ98" s="475"/>
      <c r="BA98" s="475"/>
      <c r="BB98" s="475"/>
      <c r="BC98" s="475"/>
      <c r="BD98" s="475"/>
      <c r="BE98" s="475"/>
      <c r="BF98" s="475"/>
      <c r="BG98" s="475"/>
      <c r="BH98" s="475"/>
      <c r="BI98" s="475"/>
      <c r="BJ98" s="475"/>
      <c r="BK98" s="475"/>
      <c r="BL98" s="475"/>
      <c r="BM98" s="475"/>
      <c r="BN98" s="475"/>
      <c r="BO98" s="475"/>
      <c r="BP98" s="475"/>
      <c r="BQ98" s="475"/>
      <c r="BR98" s="475"/>
      <c r="BS98" s="475"/>
      <c r="BT98" s="475"/>
      <c r="BU98" s="475"/>
      <c r="BV98" s="475"/>
      <c r="BW98" s="475"/>
    </row>
    <row r="99" spans="1:76" s="5" customFormat="1" ht="140.25" hidden="1" outlineLevel="1">
      <c r="A99" s="115">
        <v>51</v>
      </c>
      <c r="B99" s="386" t="s">
        <v>927</v>
      </c>
      <c r="C99" s="286" t="s">
        <v>1073</v>
      </c>
      <c r="D99" s="375" t="s">
        <v>205</v>
      </c>
      <c r="E99" s="115" t="s">
        <v>351</v>
      </c>
      <c r="F99" s="115" t="s">
        <v>917</v>
      </c>
      <c r="G99" s="115" t="s">
        <v>352</v>
      </c>
      <c r="H99" s="309" t="s">
        <v>918</v>
      </c>
      <c r="I99" s="56" t="s">
        <v>128</v>
      </c>
      <c r="J99" s="287" t="s">
        <v>170</v>
      </c>
      <c r="K99" s="331" t="str">
        <f t="array" ref="K99">INDEX(evaluacion,MATCH(I99&amp;J99,impacto&amp;probabilidad,0))</f>
        <v>15 = Zona de riesgo extrema. Evitar el riesgo. Reducir el riesgo, Compartir o transferir.</v>
      </c>
      <c r="L99" s="17" t="s">
        <v>163</v>
      </c>
      <c r="M99" s="17" t="s">
        <v>19</v>
      </c>
      <c r="N99" s="99" t="s">
        <v>919</v>
      </c>
      <c r="O99" s="331" t="str">
        <f t="array" aca="1" ref="O99" ca="1">OFFSET(valoracion,MATCH(K99&amp;L99&amp;M99,evaluacion2&amp;controles&amp;tipo,0),0)</f>
        <v>9 = Zona de riesgo alta. Reducir el riesgo. Evitar el riesgo compartir o transferir.</v>
      </c>
      <c r="P99" s="99" t="s">
        <v>216</v>
      </c>
      <c r="Q99" s="99" t="s">
        <v>353</v>
      </c>
      <c r="R99" s="99" t="s">
        <v>354</v>
      </c>
      <c r="S99" s="115" t="s">
        <v>338</v>
      </c>
      <c r="T99" s="99" t="s">
        <v>355</v>
      </c>
      <c r="U99" s="332">
        <v>0</v>
      </c>
      <c r="V99" s="307" t="s">
        <v>604</v>
      </c>
      <c r="W99" s="263" t="s">
        <v>1023</v>
      </c>
      <c r="X99" s="475"/>
      <c r="Y99" s="475"/>
      <c r="Z99" s="475"/>
      <c r="AA99" s="475"/>
      <c r="AB99" s="475"/>
      <c r="AC99" s="475"/>
      <c r="AD99" s="475"/>
      <c r="AE99" s="475"/>
      <c r="AF99" s="475"/>
      <c r="AG99" s="475"/>
      <c r="AH99" s="475"/>
      <c r="AI99" s="475"/>
      <c r="AJ99" s="475"/>
      <c r="AK99" s="475"/>
      <c r="AL99" s="475"/>
      <c r="AM99" s="475"/>
      <c r="AN99" s="475"/>
      <c r="AO99" s="475"/>
      <c r="AP99" s="475"/>
      <c r="AQ99" s="475"/>
      <c r="AR99" s="475"/>
      <c r="AS99" s="475"/>
      <c r="AT99" s="475"/>
      <c r="AU99" s="475"/>
      <c r="AV99" s="475"/>
      <c r="AW99" s="475"/>
      <c r="AX99" s="475"/>
      <c r="AY99" s="475"/>
      <c r="AZ99" s="475"/>
      <c r="BA99" s="475"/>
      <c r="BB99" s="475"/>
      <c r="BC99" s="475"/>
      <c r="BD99" s="475"/>
      <c r="BE99" s="475"/>
      <c r="BF99" s="475"/>
      <c r="BG99" s="475"/>
      <c r="BH99" s="475"/>
      <c r="BI99" s="475"/>
      <c r="BJ99" s="475"/>
      <c r="BK99" s="475"/>
      <c r="BL99" s="475"/>
      <c r="BM99" s="475"/>
      <c r="BN99" s="475"/>
      <c r="BO99" s="475"/>
      <c r="BP99" s="475"/>
      <c r="BQ99" s="475"/>
      <c r="BR99" s="475"/>
      <c r="BS99" s="475"/>
      <c r="BT99" s="475"/>
      <c r="BU99" s="475"/>
      <c r="BV99" s="475"/>
      <c r="BW99" s="475"/>
    </row>
    <row r="100" spans="1:76" s="5" customFormat="1" ht="408" hidden="1" customHeight="1" outlineLevel="1">
      <c r="A100" s="110">
        <v>55</v>
      </c>
      <c r="B100" s="406" t="s">
        <v>922</v>
      </c>
      <c r="C100" s="406" t="s">
        <v>1074</v>
      </c>
      <c r="D100" s="375" t="s">
        <v>205</v>
      </c>
      <c r="E100" s="263" t="s">
        <v>245</v>
      </c>
      <c r="F100" s="263" t="s">
        <v>1033</v>
      </c>
      <c r="G100" s="91" t="s">
        <v>1035</v>
      </c>
      <c r="H100" s="306" t="s">
        <v>249</v>
      </c>
      <c r="I100" s="56" t="s">
        <v>127</v>
      </c>
      <c r="J100" s="76" t="s">
        <v>134</v>
      </c>
      <c r="K100" s="331" t="str">
        <f t="array" ref="K100">INDEX(evaluacion,MATCH(I100&amp;J100,impacto&amp;probabilidad,0))</f>
        <v>4 = Zona de riesgo alta. Reducir el riesgo. Evitar el riesgo compartir o transferir.</v>
      </c>
      <c r="L100" s="17" t="s">
        <v>163</v>
      </c>
      <c r="M100" s="17" t="s">
        <v>19</v>
      </c>
      <c r="N100" s="82" t="s">
        <v>225</v>
      </c>
      <c r="O100" s="331" t="str">
        <f t="array" aca="1" ref="O100" ca="1">OFFSET(valoracion,MATCH(K100&amp;L100&amp;M100,evaluacion2&amp;controles&amp;tipo,0),0)</f>
        <v>4 = Zona de riesgo alta. Reducir el riesgo. Evitar el riesgo compartir o transferir.</v>
      </c>
      <c r="P100" s="99" t="s">
        <v>263</v>
      </c>
      <c r="Q100" s="83" t="s">
        <v>246</v>
      </c>
      <c r="R100" s="84" t="s">
        <v>924</v>
      </c>
      <c r="S100" s="92" t="s">
        <v>372</v>
      </c>
      <c r="T100" s="96" t="s">
        <v>266</v>
      </c>
      <c r="U100" s="97">
        <v>0</v>
      </c>
      <c r="V100" s="108" t="s">
        <v>242</v>
      </c>
      <c r="W100" s="263" t="s">
        <v>1032</v>
      </c>
      <c r="X100" s="475"/>
      <c r="Y100" s="475"/>
      <c r="Z100" s="475"/>
      <c r="AA100" s="475"/>
      <c r="AB100" s="475"/>
      <c r="AC100" s="475"/>
      <c r="AD100" s="475"/>
      <c r="AE100" s="475"/>
      <c r="AF100" s="475"/>
      <c r="AG100" s="475"/>
      <c r="AH100" s="475"/>
      <c r="AI100" s="475"/>
      <c r="AJ100" s="475"/>
      <c r="AK100" s="475"/>
      <c r="AL100" s="475"/>
      <c r="AM100" s="475"/>
      <c r="AN100" s="475"/>
      <c r="AO100" s="475"/>
      <c r="AP100" s="475"/>
      <c r="AQ100" s="475"/>
      <c r="AR100" s="475"/>
      <c r="AS100" s="475"/>
      <c r="AT100" s="475"/>
      <c r="AU100" s="475"/>
      <c r="AV100" s="475"/>
      <c r="AW100" s="475"/>
      <c r="AX100" s="475"/>
      <c r="AY100" s="475"/>
      <c r="AZ100" s="475"/>
      <c r="BA100" s="475"/>
      <c r="BB100" s="475"/>
      <c r="BC100" s="475"/>
      <c r="BD100" s="475"/>
      <c r="BE100" s="475"/>
      <c r="BF100" s="475"/>
      <c r="BG100" s="475"/>
      <c r="BH100" s="475"/>
      <c r="BI100" s="475"/>
      <c r="BJ100" s="475"/>
      <c r="BK100" s="475"/>
      <c r="BL100" s="475"/>
      <c r="BM100" s="475"/>
      <c r="BN100" s="475"/>
      <c r="BO100" s="475"/>
      <c r="BP100" s="475"/>
      <c r="BQ100" s="475"/>
      <c r="BR100" s="475"/>
      <c r="BS100" s="475"/>
      <c r="BT100" s="475"/>
      <c r="BU100" s="475"/>
      <c r="BV100" s="475"/>
      <c r="BW100" s="475"/>
    </row>
    <row r="101" spans="1:76" s="5" customFormat="1" ht="228" hidden="1" outlineLevel="1">
      <c r="A101" s="99">
        <v>56</v>
      </c>
      <c r="B101" s="384" t="s">
        <v>981</v>
      </c>
      <c r="C101" s="410" t="s">
        <v>621</v>
      </c>
      <c r="D101" s="375" t="s">
        <v>205</v>
      </c>
      <c r="E101" s="263" t="s">
        <v>245</v>
      </c>
      <c r="F101" s="309" t="s">
        <v>589</v>
      </c>
      <c r="G101" s="330" t="s">
        <v>248</v>
      </c>
      <c r="H101" s="306" t="s">
        <v>249</v>
      </c>
      <c r="I101" s="56" t="s">
        <v>127</v>
      </c>
      <c r="J101" s="76" t="s">
        <v>134</v>
      </c>
      <c r="K101" s="331" t="str">
        <f t="array" ref="K101">INDEX(evaluacion,MATCH(I101&amp;J101,impacto&amp;probabilidad,0))</f>
        <v>4 = Zona de riesgo alta. Reducir el riesgo. Evitar el riesgo compartir o transferir.</v>
      </c>
      <c r="L101" s="17" t="s">
        <v>163</v>
      </c>
      <c r="M101" s="17" t="s">
        <v>19</v>
      </c>
      <c r="N101" s="82" t="s">
        <v>225</v>
      </c>
      <c r="O101" s="331" t="str">
        <f t="array" aca="1" ref="O101" ca="1">OFFSET(valoracion,MATCH(K101&amp;L101&amp;M101,evaluacion2&amp;controles&amp;tipo,0),0)</f>
        <v>4 = Zona de riesgo alta. Reducir el riesgo. Evitar el riesgo compartir o transferir.</v>
      </c>
      <c r="P101" s="99" t="s">
        <v>263</v>
      </c>
      <c r="Q101" s="83" t="s">
        <v>246</v>
      </c>
      <c r="R101" s="96" t="s">
        <v>276</v>
      </c>
      <c r="S101" s="92" t="s">
        <v>372</v>
      </c>
      <c r="T101" s="96" t="s">
        <v>266</v>
      </c>
      <c r="U101" s="98">
        <v>0</v>
      </c>
      <c r="V101" s="108" t="s">
        <v>242</v>
      </c>
      <c r="W101" s="263"/>
      <c r="X101" s="475"/>
      <c r="Y101" s="475"/>
      <c r="Z101" s="475"/>
      <c r="AA101" s="475"/>
      <c r="AB101" s="475"/>
      <c r="AC101" s="475"/>
      <c r="AD101" s="475"/>
      <c r="AE101" s="475"/>
      <c r="AF101" s="475"/>
      <c r="AG101" s="475"/>
      <c r="AH101" s="475"/>
      <c r="AI101" s="475"/>
      <c r="AJ101" s="475"/>
      <c r="AK101" s="475"/>
      <c r="AL101" s="475"/>
      <c r="AM101" s="475"/>
      <c r="AN101" s="475"/>
      <c r="AO101" s="475"/>
      <c r="AP101" s="475"/>
      <c r="AQ101" s="475"/>
      <c r="AR101" s="475"/>
      <c r="AS101" s="475"/>
      <c r="AT101" s="475"/>
      <c r="AU101" s="475"/>
      <c r="AV101" s="475"/>
      <c r="AW101" s="475"/>
      <c r="AX101" s="475"/>
      <c r="AY101" s="475"/>
      <c r="AZ101" s="475"/>
      <c r="BA101" s="475"/>
      <c r="BB101" s="475"/>
      <c r="BC101" s="475"/>
      <c r="BD101" s="475"/>
      <c r="BE101" s="475"/>
      <c r="BF101" s="475"/>
      <c r="BG101" s="475"/>
      <c r="BH101" s="475"/>
      <c r="BI101" s="475"/>
      <c r="BJ101" s="475"/>
      <c r="BK101" s="475"/>
      <c r="BL101" s="475"/>
      <c r="BM101" s="475"/>
      <c r="BN101" s="475"/>
      <c r="BO101" s="475"/>
      <c r="BP101" s="475"/>
      <c r="BQ101" s="475"/>
      <c r="BR101" s="475"/>
      <c r="BS101" s="475"/>
      <c r="BT101" s="475"/>
      <c r="BU101" s="475"/>
      <c r="BV101" s="475"/>
      <c r="BW101" s="475"/>
    </row>
    <row r="102" spans="1:76" s="5" customFormat="1" ht="228" hidden="1" outlineLevel="1">
      <c r="A102" s="303">
        <v>57</v>
      </c>
      <c r="B102" s="378" t="s">
        <v>1057</v>
      </c>
      <c r="C102" s="378" t="s">
        <v>621</v>
      </c>
      <c r="D102" s="404" t="s">
        <v>205</v>
      </c>
      <c r="E102" s="405" t="s">
        <v>245</v>
      </c>
      <c r="F102" s="405" t="s">
        <v>589</v>
      </c>
      <c r="G102" s="91" t="s">
        <v>248</v>
      </c>
      <c r="H102" s="91" t="s">
        <v>249</v>
      </c>
      <c r="I102" s="56" t="s">
        <v>127</v>
      </c>
      <c r="J102" s="76" t="s">
        <v>134</v>
      </c>
      <c r="K102" s="331" t="str">
        <f t="array" ref="K102">INDEX(evaluacion,MATCH(I102&amp;J102,impacto&amp;probabilidad,0))</f>
        <v>4 = Zona de riesgo alta. Reducir el riesgo. Evitar el riesgo compartir o transferir.</v>
      </c>
      <c r="L102" s="17" t="s">
        <v>163</v>
      </c>
      <c r="M102" s="17" t="s">
        <v>19</v>
      </c>
      <c r="N102" s="82" t="s">
        <v>225</v>
      </c>
      <c r="O102" s="331" t="str">
        <f t="array" aca="1" ref="O102" ca="1">OFFSET(valoracion,MATCH(K102&amp;L102&amp;M102,evaluacion2&amp;controles&amp;tipo,0),0)</f>
        <v>4 = Zona de riesgo alta. Reducir el riesgo. Evitar el riesgo compartir o transferir.</v>
      </c>
      <c r="P102" s="99" t="s">
        <v>263</v>
      </c>
      <c r="Q102" s="83" t="s">
        <v>246</v>
      </c>
      <c r="R102" s="96" t="s">
        <v>276</v>
      </c>
      <c r="S102" s="92" t="s">
        <v>372</v>
      </c>
      <c r="T102" s="96" t="s">
        <v>266</v>
      </c>
      <c r="U102" s="98">
        <v>0</v>
      </c>
      <c r="V102" s="108" t="s">
        <v>242</v>
      </c>
      <c r="W102" s="279" t="s">
        <v>1031</v>
      </c>
      <c r="X102" s="475"/>
      <c r="Y102" s="475"/>
      <c r="Z102" s="475"/>
      <c r="AA102" s="475"/>
      <c r="AB102" s="475"/>
      <c r="AC102" s="475"/>
      <c r="AD102" s="475"/>
      <c r="AE102" s="475"/>
      <c r="AF102" s="475"/>
      <c r="AG102" s="475"/>
      <c r="AH102" s="475"/>
      <c r="AI102" s="475"/>
      <c r="AJ102" s="475"/>
      <c r="AK102" s="475"/>
      <c r="AL102" s="475"/>
      <c r="AM102" s="475"/>
      <c r="AN102" s="475"/>
      <c r="AO102" s="475"/>
      <c r="AP102" s="475"/>
      <c r="AQ102" s="475"/>
      <c r="AR102" s="475"/>
      <c r="AS102" s="475"/>
      <c r="AT102" s="475"/>
      <c r="AU102" s="475"/>
      <c r="AV102" s="475"/>
      <c r="AW102" s="475"/>
      <c r="AX102" s="475"/>
      <c r="AY102" s="475"/>
      <c r="AZ102" s="475"/>
      <c r="BA102" s="475"/>
      <c r="BB102" s="475"/>
      <c r="BC102" s="475"/>
      <c r="BD102" s="475"/>
      <c r="BE102" s="475"/>
      <c r="BF102" s="475"/>
      <c r="BG102" s="475"/>
      <c r="BH102" s="475"/>
      <c r="BI102" s="475"/>
      <c r="BJ102" s="475"/>
      <c r="BK102" s="475"/>
      <c r="BL102" s="475"/>
      <c r="BM102" s="475"/>
      <c r="BN102" s="475"/>
      <c r="BO102" s="475"/>
      <c r="BP102" s="475"/>
      <c r="BQ102" s="475"/>
      <c r="BR102" s="475"/>
      <c r="BS102" s="475"/>
      <c r="BT102" s="475"/>
      <c r="BU102" s="475"/>
      <c r="BV102" s="475"/>
      <c r="BW102" s="475"/>
    </row>
    <row r="103" spans="1:76" s="5" customFormat="1" ht="228" hidden="1" outlineLevel="1">
      <c r="A103" s="99">
        <v>58</v>
      </c>
      <c r="B103" s="410" t="s">
        <v>1053</v>
      </c>
      <c r="C103" s="410" t="s">
        <v>621</v>
      </c>
      <c r="D103" s="375" t="s">
        <v>205</v>
      </c>
      <c r="E103" s="309" t="s">
        <v>245</v>
      </c>
      <c r="F103" s="309" t="s">
        <v>589</v>
      </c>
      <c r="G103" s="330" t="s">
        <v>248</v>
      </c>
      <c r="H103" s="306" t="s">
        <v>249</v>
      </c>
      <c r="I103" s="56" t="s">
        <v>127</v>
      </c>
      <c r="J103" s="76" t="s">
        <v>134</v>
      </c>
      <c r="K103" s="331" t="str">
        <f t="array" ref="K103">INDEX(evaluacion,MATCH(I103&amp;J103,impacto&amp;probabilidad,0))</f>
        <v>4 = Zona de riesgo alta. Reducir el riesgo. Evitar el riesgo compartir o transferir.</v>
      </c>
      <c r="L103" s="17" t="s">
        <v>163</v>
      </c>
      <c r="M103" s="17" t="s">
        <v>19</v>
      </c>
      <c r="N103" s="82" t="s">
        <v>225</v>
      </c>
      <c r="O103" s="331" t="str">
        <f t="array" aca="1" ref="O103" ca="1">OFFSET(valoracion,MATCH(K103&amp;L103&amp;M103,evaluacion2&amp;controles&amp;tipo,0),0)</f>
        <v>4 = Zona de riesgo alta. Reducir el riesgo. Evitar el riesgo compartir o transferir.</v>
      </c>
      <c r="P103" s="99" t="s">
        <v>263</v>
      </c>
      <c r="Q103" s="83" t="s">
        <v>246</v>
      </c>
      <c r="R103" s="96" t="s">
        <v>276</v>
      </c>
      <c r="S103" s="92" t="s">
        <v>372</v>
      </c>
      <c r="T103" s="96" t="s">
        <v>266</v>
      </c>
      <c r="U103" s="98">
        <v>0</v>
      </c>
      <c r="V103" s="108" t="s">
        <v>242</v>
      </c>
      <c r="W103" s="279" t="s">
        <v>1053</v>
      </c>
      <c r="X103" s="475"/>
      <c r="Y103" s="475"/>
      <c r="Z103" s="475"/>
      <c r="AA103" s="475"/>
      <c r="AB103" s="475"/>
      <c r="AC103" s="475"/>
      <c r="AD103" s="475"/>
      <c r="AE103" s="475"/>
      <c r="AF103" s="475"/>
      <c r="AG103" s="475"/>
      <c r="AH103" s="475"/>
      <c r="AI103" s="475"/>
      <c r="AJ103" s="475"/>
      <c r="AK103" s="475"/>
      <c r="AL103" s="475"/>
      <c r="AM103" s="475"/>
      <c r="AN103" s="475"/>
      <c r="AO103" s="475"/>
      <c r="AP103" s="475"/>
      <c r="AQ103" s="475"/>
      <c r="AR103" s="475"/>
      <c r="AS103" s="475"/>
      <c r="AT103" s="475"/>
      <c r="AU103" s="475"/>
      <c r="AV103" s="475"/>
      <c r="AW103" s="475"/>
      <c r="AX103" s="475"/>
      <c r="AY103" s="475"/>
      <c r="AZ103" s="475"/>
      <c r="BA103" s="475"/>
      <c r="BB103" s="475"/>
      <c r="BC103" s="475"/>
      <c r="BD103" s="475"/>
      <c r="BE103" s="475"/>
      <c r="BF103" s="475"/>
      <c r="BG103" s="475"/>
      <c r="BH103" s="475"/>
      <c r="BI103" s="475"/>
      <c r="BJ103" s="475"/>
      <c r="BK103" s="475"/>
      <c r="BL103" s="475"/>
      <c r="BM103" s="475"/>
      <c r="BN103" s="475"/>
      <c r="BO103" s="475"/>
      <c r="BP103" s="475"/>
      <c r="BQ103" s="475"/>
      <c r="BR103" s="475"/>
      <c r="BS103" s="475"/>
      <c r="BT103" s="475"/>
      <c r="BU103" s="475"/>
      <c r="BV103" s="475"/>
      <c r="BW103" s="475"/>
    </row>
    <row r="104" spans="1:76" s="5" customFormat="1" ht="261.75" hidden="1" customHeight="1" outlineLevel="1">
      <c r="A104" s="110">
        <v>59</v>
      </c>
      <c r="B104" s="401" t="s">
        <v>923</v>
      </c>
      <c r="C104" s="401" t="s">
        <v>621</v>
      </c>
      <c r="D104" s="375" t="s">
        <v>205</v>
      </c>
      <c r="E104" s="309" t="s">
        <v>1036</v>
      </c>
      <c r="F104" s="309" t="s">
        <v>1037</v>
      </c>
      <c r="G104" s="330" t="s">
        <v>1039</v>
      </c>
      <c r="H104" s="306" t="s">
        <v>1040</v>
      </c>
      <c r="I104" s="56" t="s">
        <v>127</v>
      </c>
      <c r="J104" s="76" t="s">
        <v>134</v>
      </c>
      <c r="K104" s="331" t="str">
        <f t="array" ref="K104">INDEX(evaluacion,MATCH(I104&amp;J104,impacto&amp;probabilidad,0))</f>
        <v>4 = Zona de riesgo alta. Reducir el riesgo. Evitar el riesgo compartir o transferir.</v>
      </c>
      <c r="L104" s="17" t="s">
        <v>163</v>
      </c>
      <c r="M104" s="17" t="s">
        <v>19</v>
      </c>
      <c r="N104" s="82" t="s">
        <v>225</v>
      </c>
      <c r="O104" s="331" t="str">
        <f t="array" aca="1" ref="O104" ca="1">OFFSET(valoracion,MATCH(K104&amp;L104&amp;M104,evaluacion2&amp;controles&amp;tipo,0),0)</f>
        <v>4 = Zona de riesgo alta. Reducir el riesgo. Evitar el riesgo compartir o transferir.</v>
      </c>
      <c r="P104" s="99" t="s">
        <v>263</v>
      </c>
      <c r="Q104" s="83" t="s">
        <v>246</v>
      </c>
      <c r="R104" s="96" t="s">
        <v>276</v>
      </c>
      <c r="S104" s="92" t="s">
        <v>372</v>
      </c>
      <c r="T104" s="96" t="s">
        <v>266</v>
      </c>
      <c r="U104" s="98">
        <v>0</v>
      </c>
      <c r="V104" s="108" t="s">
        <v>242</v>
      </c>
      <c r="W104" s="263"/>
      <c r="X104" s="475"/>
      <c r="Y104" s="475"/>
      <c r="Z104" s="475"/>
      <c r="AA104" s="475"/>
      <c r="AB104" s="475"/>
      <c r="AC104" s="475"/>
      <c r="AD104" s="475"/>
      <c r="AE104" s="475"/>
      <c r="AF104" s="475"/>
      <c r="AG104" s="475"/>
      <c r="AH104" s="475"/>
      <c r="AI104" s="475"/>
      <c r="AJ104" s="475"/>
      <c r="AK104" s="475"/>
      <c r="AL104" s="475"/>
      <c r="AM104" s="475"/>
      <c r="AN104" s="475"/>
      <c r="AO104" s="475"/>
      <c r="AP104" s="475"/>
      <c r="AQ104" s="475"/>
      <c r="AR104" s="475"/>
      <c r="AS104" s="475"/>
      <c r="AT104" s="475"/>
      <c r="AU104" s="475"/>
      <c r="AV104" s="475"/>
      <c r="AW104" s="475"/>
      <c r="AX104" s="475"/>
      <c r="AY104" s="475"/>
      <c r="AZ104" s="475"/>
      <c r="BA104" s="475"/>
      <c r="BB104" s="475"/>
      <c r="BC104" s="475"/>
      <c r="BD104" s="475"/>
      <c r="BE104" s="475"/>
      <c r="BF104" s="475"/>
      <c r="BG104" s="475"/>
      <c r="BH104" s="475"/>
      <c r="BI104" s="475"/>
      <c r="BJ104" s="475"/>
      <c r="BK104" s="475"/>
      <c r="BL104" s="475"/>
      <c r="BM104" s="475"/>
      <c r="BN104" s="475"/>
      <c r="BO104" s="475"/>
      <c r="BP104" s="475"/>
      <c r="BQ104" s="475"/>
      <c r="BR104" s="475"/>
      <c r="BS104" s="475"/>
      <c r="BT104" s="475"/>
      <c r="BU104" s="475"/>
      <c r="BV104" s="475"/>
      <c r="BW104" s="475"/>
    </row>
    <row r="105" spans="1:76" s="5" customFormat="1" hidden="1" outlineLevel="1">
      <c r="X105" s="475"/>
      <c r="Y105" s="475"/>
      <c r="Z105" s="475"/>
      <c r="AA105" s="475"/>
      <c r="AB105" s="475"/>
      <c r="AC105" s="475"/>
      <c r="AD105" s="475"/>
      <c r="AE105" s="475"/>
      <c r="AF105" s="475"/>
      <c r="AG105" s="475"/>
      <c r="AH105" s="475"/>
      <c r="AI105" s="475"/>
      <c r="AJ105" s="475"/>
      <c r="AK105" s="475"/>
      <c r="AL105" s="475"/>
      <c r="AM105" s="475"/>
      <c r="AN105" s="475"/>
      <c r="AO105" s="475"/>
      <c r="AP105" s="475"/>
      <c r="AQ105" s="475"/>
      <c r="AR105" s="475"/>
      <c r="AS105" s="475"/>
      <c r="AT105" s="475"/>
      <c r="AU105" s="475"/>
      <c r="AV105" s="475"/>
      <c r="AW105" s="475"/>
      <c r="AX105" s="475"/>
      <c r="AY105" s="475"/>
      <c r="AZ105" s="475"/>
      <c r="BA105" s="475"/>
      <c r="BB105" s="475"/>
      <c r="BC105" s="475"/>
      <c r="BD105" s="475"/>
      <c r="BE105" s="475"/>
      <c r="BF105" s="475"/>
      <c r="BG105" s="475"/>
      <c r="BH105" s="475"/>
      <c r="BI105" s="475"/>
      <c r="BJ105" s="475"/>
      <c r="BK105" s="475"/>
      <c r="BL105" s="475"/>
      <c r="BM105" s="475"/>
      <c r="BN105" s="475"/>
      <c r="BO105" s="475"/>
      <c r="BP105" s="475"/>
      <c r="BQ105" s="475"/>
      <c r="BR105" s="475"/>
      <c r="BS105" s="475"/>
      <c r="BT105" s="475"/>
      <c r="BU105" s="475"/>
      <c r="BV105" s="475"/>
      <c r="BW105" s="475"/>
    </row>
    <row r="106" spans="1:76" s="6" customFormat="1" ht="18">
      <c r="A106" s="460" t="s">
        <v>620</v>
      </c>
      <c r="B106" s="460"/>
      <c r="C106" s="460"/>
      <c r="D106" s="460"/>
      <c r="E106" s="460"/>
      <c r="F106" s="460"/>
      <c r="G106" s="460"/>
      <c r="H106" s="460"/>
      <c r="I106" s="461"/>
      <c r="J106" s="462"/>
      <c r="K106" s="462"/>
      <c r="L106" s="462"/>
      <c r="M106" s="462"/>
      <c r="N106" s="462"/>
      <c r="O106" s="462"/>
      <c r="P106" s="462"/>
      <c r="Q106" s="462"/>
      <c r="R106" s="462"/>
      <c r="S106" s="462"/>
      <c r="T106" s="462"/>
      <c r="U106" s="462"/>
      <c r="V106" s="462"/>
      <c r="W106" s="463"/>
      <c r="X106" s="475"/>
      <c r="Y106" s="475"/>
      <c r="Z106" s="475"/>
      <c r="AA106" s="475"/>
      <c r="AB106" s="475"/>
      <c r="AC106" s="475"/>
      <c r="AD106" s="475"/>
      <c r="AE106" s="475"/>
      <c r="AF106" s="475"/>
      <c r="AG106" s="475"/>
      <c r="AH106" s="475"/>
      <c r="AI106" s="475"/>
      <c r="AJ106" s="475"/>
      <c r="AK106" s="475"/>
      <c r="AL106" s="475"/>
      <c r="AM106" s="475"/>
      <c r="AN106" s="475"/>
      <c r="AO106" s="475"/>
      <c r="AP106" s="475"/>
      <c r="AQ106" s="475"/>
      <c r="AR106" s="475"/>
      <c r="AS106" s="475"/>
      <c r="AT106" s="475"/>
      <c r="AU106" s="475"/>
      <c r="AV106" s="475"/>
      <c r="AW106" s="475"/>
      <c r="AX106" s="475"/>
      <c r="AY106" s="475"/>
      <c r="AZ106" s="475"/>
      <c r="BA106" s="475"/>
      <c r="BB106" s="475"/>
      <c r="BC106" s="475"/>
      <c r="BD106" s="475"/>
      <c r="BE106" s="475"/>
      <c r="BF106" s="475"/>
      <c r="BG106" s="475"/>
      <c r="BH106" s="475"/>
      <c r="BI106" s="475"/>
      <c r="BJ106" s="475"/>
      <c r="BK106" s="475"/>
      <c r="BL106" s="475"/>
      <c r="BM106" s="475"/>
      <c r="BN106" s="475"/>
      <c r="BO106" s="475"/>
      <c r="BP106" s="475"/>
      <c r="BQ106" s="475"/>
      <c r="BR106" s="475"/>
      <c r="BS106" s="475"/>
      <c r="BT106" s="475"/>
      <c r="BU106" s="475"/>
      <c r="BV106" s="475"/>
      <c r="BW106" s="475"/>
      <c r="BX106" s="256"/>
    </row>
    <row r="107" spans="1:76" s="13" customFormat="1" ht="142.5" outlineLevel="1">
      <c r="A107" s="115">
        <v>46</v>
      </c>
      <c r="B107" s="115" t="s">
        <v>732</v>
      </c>
      <c r="C107" s="115"/>
      <c r="D107" s="309" t="s">
        <v>204</v>
      </c>
      <c r="E107" s="115" t="s">
        <v>733</v>
      </c>
      <c r="F107" s="115" t="s">
        <v>734</v>
      </c>
      <c r="G107" s="115" t="s">
        <v>735</v>
      </c>
      <c r="H107" s="99" t="s">
        <v>736</v>
      </c>
      <c r="I107" s="56" t="s">
        <v>126</v>
      </c>
      <c r="J107" s="76" t="s">
        <v>131</v>
      </c>
      <c r="K107" s="111" t="str">
        <f t="array" ref="K107">INDEX(evaluacion,MATCH(I107&amp;J107,impacto&amp;probabilidad,0))</f>
        <v>8 = Zona de riesgo alta. Reducir el riesgo. Evitar el riesgo compartir o transferir.</v>
      </c>
      <c r="L107" s="9" t="s">
        <v>163</v>
      </c>
      <c r="M107" s="9" t="s">
        <v>19</v>
      </c>
      <c r="N107" s="115" t="s">
        <v>737</v>
      </c>
      <c r="O107" s="111" t="str">
        <f t="array" aca="1" ref="O107" ca="1">OFFSET(valoracion,MATCH(K107&amp;L107&amp;M107,evaluacion2&amp;controles&amp;tipo,0),0)</f>
        <v>4 = Zona de riesgo baja. Asumir el riesgo</v>
      </c>
      <c r="P107" s="99" t="s">
        <v>3</v>
      </c>
      <c r="Q107" s="115" t="s">
        <v>739</v>
      </c>
      <c r="R107" s="115" t="s">
        <v>738</v>
      </c>
      <c r="S107" s="99" t="s">
        <v>338</v>
      </c>
      <c r="T107" s="99" t="s">
        <v>840</v>
      </c>
      <c r="U107" s="97">
        <v>1</v>
      </c>
      <c r="V107" s="99" t="s">
        <v>262</v>
      </c>
      <c r="W107" s="355"/>
      <c r="X107" s="475"/>
      <c r="Y107" s="475"/>
      <c r="Z107" s="475"/>
      <c r="AA107" s="475"/>
      <c r="AB107" s="475"/>
      <c r="AC107" s="475"/>
      <c r="AD107" s="475"/>
      <c r="AE107" s="475"/>
      <c r="AF107" s="475"/>
      <c r="AG107" s="475"/>
      <c r="AH107" s="475"/>
      <c r="AI107" s="475"/>
      <c r="AJ107" s="475"/>
      <c r="AK107" s="475"/>
      <c r="AL107" s="475"/>
      <c r="AM107" s="475"/>
      <c r="AN107" s="475"/>
      <c r="AO107" s="475"/>
      <c r="AP107" s="475"/>
      <c r="AQ107" s="475"/>
      <c r="AR107" s="475"/>
      <c r="AS107" s="475"/>
      <c r="AT107" s="475"/>
      <c r="AU107" s="475"/>
      <c r="AV107" s="475"/>
      <c r="AW107" s="475"/>
      <c r="AX107" s="475"/>
      <c r="AY107" s="475"/>
      <c r="AZ107" s="475"/>
      <c r="BA107" s="475"/>
      <c r="BB107" s="475"/>
      <c r="BC107" s="475"/>
      <c r="BD107" s="475"/>
      <c r="BE107" s="475"/>
      <c r="BF107" s="475"/>
      <c r="BG107" s="475"/>
      <c r="BH107" s="475"/>
      <c r="BI107" s="475"/>
      <c r="BJ107" s="475"/>
      <c r="BK107" s="475"/>
      <c r="BL107" s="475"/>
      <c r="BM107" s="475"/>
      <c r="BN107" s="475"/>
      <c r="BO107" s="475"/>
      <c r="BP107" s="475"/>
      <c r="BQ107" s="475"/>
      <c r="BR107" s="475"/>
      <c r="BS107" s="475"/>
      <c r="BT107" s="475"/>
      <c r="BU107" s="475"/>
      <c r="BV107" s="475"/>
      <c r="BW107" s="475"/>
    </row>
    <row r="108" spans="1:76" s="13" customFormat="1" ht="130.5" outlineLevel="1">
      <c r="A108" s="115">
        <v>47</v>
      </c>
      <c r="B108" s="115" t="s">
        <v>740</v>
      </c>
      <c r="C108" s="115"/>
      <c r="D108" s="79" t="s">
        <v>201</v>
      </c>
      <c r="E108" s="115" t="s">
        <v>741</v>
      </c>
      <c r="F108" s="115" t="s">
        <v>920</v>
      </c>
      <c r="G108" s="115" t="s">
        <v>742</v>
      </c>
      <c r="H108" s="115" t="s">
        <v>743</v>
      </c>
      <c r="I108" s="56" t="s">
        <v>123</v>
      </c>
      <c r="J108" s="76" t="s">
        <v>131</v>
      </c>
      <c r="K108" s="111" t="str">
        <f t="array" ref="K108">INDEX(evaluacion,MATCH(I108&amp;J108,impacto&amp;probabilidad,0))</f>
        <v>12 = Zona de riesgo alta. Reducir el riesgo. Evitar el riesgo compartir o transferir.</v>
      </c>
      <c r="L108" s="9" t="s">
        <v>163</v>
      </c>
      <c r="M108" s="9" t="s">
        <v>19</v>
      </c>
      <c r="N108" s="115" t="s">
        <v>339</v>
      </c>
      <c r="O108" s="111" t="str">
        <f t="array" aca="1" ref="O108" ca="1">OFFSET(valoracion,MATCH(K108&amp;L108&amp;M108,evaluacion2&amp;controles&amp;tipo,0),0)</f>
        <v>6 = Zona de riesgo moderada. Asumir el riesgo. Reducir el Riesgo.</v>
      </c>
      <c r="P108" s="115" t="s">
        <v>216</v>
      </c>
      <c r="Q108" s="115" t="s">
        <v>340</v>
      </c>
      <c r="R108" s="115" t="s">
        <v>341</v>
      </c>
      <c r="S108" s="115" t="s">
        <v>338</v>
      </c>
      <c r="T108" s="115" t="s">
        <v>342</v>
      </c>
      <c r="U108" s="119">
        <v>1</v>
      </c>
      <c r="V108" s="115" t="s">
        <v>262</v>
      </c>
      <c r="W108" s="90"/>
      <c r="X108" s="475"/>
      <c r="Y108" s="475"/>
      <c r="Z108" s="475"/>
      <c r="AA108" s="475"/>
      <c r="AB108" s="475"/>
      <c r="AC108" s="475"/>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5"/>
      <c r="AY108" s="475"/>
      <c r="AZ108" s="475"/>
      <c r="BA108" s="475"/>
      <c r="BB108" s="475"/>
      <c r="BC108" s="475"/>
      <c r="BD108" s="475"/>
      <c r="BE108" s="475"/>
      <c r="BF108" s="475"/>
      <c r="BG108" s="475"/>
      <c r="BH108" s="475"/>
      <c r="BI108" s="475"/>
      <c r="BJ108" s="475"/>
      <c r="BK108" s="475"/>
      <c r="BL108" s="475"/>
      <c r="BM108" s="475"/>
      <c r="BN108" s="475"/>
      <c r="BO108" s="475"/>
      <c r="BP108" s="475"/>
      <c r="BQ108" s="475"/>
      <c r="BR108" s="475"/>
      <c r="BS108" s="475"/>
      <c r="BT108" s="475"/>
      <c r="BU108" s="475"/>
      <c r="BV108" s="475"/>
      <c r="BW108" s="475"/>
    </row>
    <row r="109" spans="1:76" s="13" customFormat="1" ht="171" outlineLevel="1">
      <c r="A109" s="115">
        <v>48</v>
      </c>
      <c r="B109" s="408" t="s">
        <v>337</v>
      </c>
      <c r="C109" s="408"/>
      <c r="D109" s="309" t="s">
        <v>204</v>
      </c>
      <c r="E109" s="115" t="s">
        <v>343</v>
      </c>
      <c r="F109" s="333" t="s">
        <v>345</v>
      </c>
      <c r="G109" s="115" t="s">
        <v>344</v>
      </c>
      <c r="H109" s="115" t="s">
        <v>346</v>
      </c>
      <c r="I109" s="56" t="s">
        <v>126</v>
      </c>
      <c r="J109" s="76" t="s">
        <v>134</v>
      </c>
      <c r="K109" s="111" t="str">
        <f t="array" ref="K109">INDEX(evaluacion,MATCH(I109&amp;J109,impacto&amp;probabilidad,0))</f>
        <v>2 = Zona de riesgo baja. Asumir el riesgo</v>
      </c>
      <c r="L109" s="9" t="s">
        <v>163</v>
      </c>
      <c r="M109" s="9" t="s">
        <v>19</v>
      </c>
      <c r="N109" s="115" t="s">
        <v>347</v>
      </c>
      <c r="O109" s="111" t="str">
        <f t="array" aca="1" ref="O109" ca="1">OFFSET(valoracion,MATCH(K109&amp;L109&amp;M109,evaluacion2&amp;controles&amp;tipo,0),0)</f>
        <v xml:space="preserve">1 = Zona de riesgo baja. Asumir el riesgo </v>
      </c>
      <c r="P109" s="115" t="s">
        <v>216</v>
      </c>
      <c r="Q109" s="115" t="s">
        <v>348</v>
      </c>
      <c r="R109" s="115" t="s">
        <v>349</v>
      </c>
      <c r="S109" s="115" t="s">
        <v>338</v>
      </c>
      <c r="T109" s="115" t="s">
        <v>350</v>
      </c>
      <c r="U109" s="115">
        <v>1</v>
      </c>
      <c r="V109" s="115" t="s">
        <v>229</v>
      </c>
      <c r="W109" s="343" t="s">
        <v>1042</v>
      </c>
      <c r="X109" s="475"/>
      <c r="Y109" s="475"/>
      <c r="Z109" s="475"/>
      <c r="AA109" s="475"/>
      <c r="AB109" s="475"/>
      <c r="AC109" s="475"/>
      <c r="AD109" s="475"/>
      <c r="AE109" s="475"/>
      <c r="AF109" s="475"/>
      <c r="AG109" s="475"/>
      <c r="AH109" s="475"/>
      <c r="AI109" s="475"/>
      <c r="AJ109" s="475"/>
      <c r="AK109" s="475"/>
      <c r="AL109" s="475"/>
      <c r="AM109" s="475"/>
      <c r="AN109" s="475"/>
      <c r="AO109" s="475"/>
      <c r="AP109" s="475"/>
      <c r="AQ109" s="475"/>
      <c r="AR109" s="475"/>
      <c r="AS109" s="475"/>
      <c r="AT109" s="475"/>
      <c r="AU109" s="475"/>
      <c r="AV109" s="475"/>
      <c r="AW109" s="475"/>
      <c r="AX109" s="475"/>
      <c r="AY109" s="475"/>
      <c r="AZ109" s="475"/>
      <c r="BA109" s="475"/>
      <c r="BB109" s="475"/>
      <c r="BC109" s="475"/>
      <c r="BD109" s="475"/>
      <c r="BE109" s="475"/>
      <c r="BF109" s="475"/>
      <c r="BG109" s="475"/>
      <c r="BH109" s="475"/>
      <c r="BI109" s="475"/>
      <c r="BJ109" s="475"/>
      <c r="BK109" s="475"/>
      <c r="BL109" s="475"/>
      <c r="BM109" s="475"/>
      <c r="BN109" s="475"/>
      <c r="BO109" s="475"/>
      <c r="BP109" s="475"/>
      <c r="BQ109" s="475"/>
      <c r="BR109" s="475"/>
      <c r="BS109" s="475"/>
      <c r="BT109" s="475"/>
      <c r="BU109" s="475"/>
      <c r="BV109" s="475"/>
      <c r="BW109" s="475"/>
    </row>
    <row r="110" spans="1:76" s="13" customFormat="1" ht="175.5" outlineLevel="1">
      <c r="A110" s="115">
        <v>49</v>
      </c>
      <c r="B110" s="402" t="s">
        <v>925</v>
      </c>
      <c r="C110" s="402"/>
      <c r="D110" s="294" t="s">
        <v>201</v>
      </c>
      <c r="E110" s="115" t="s">
        <v>356</v>
      </c>
      <c r="F110" s="115" t="s">
        <v>357</v>
      </c>
      <c r="G110" s="115" t="s">
        <v>358</v>
      </c>
      <c r="H110" s="115" t="s">
        <v>359</v>
      </c>
      <c r="I110" s="56" t="s">
        <v>127</v>
      </c>
      <c r="J110" s="76" t="s">
        <v>131</v>
      </c>
      <c r="K110" s="111" t="str">
        <f t="array" ref="K110">INDEX(evaluacion,MATCH(I110&amp;J110,impacto&amp;probabilidad,0))</f>
        <v>16 = Zona de riesgo extrema. Evitar el riesgo. Reducir el riesgo, Compartir o transferir.</v>
      </c>
      <c r="L110" s="9" t="s">
        <v>163</v>
      </c>
      <c r="M110" s="9" t="s">
        <v>19</v>
      </c>
      <c r="N110" s="115" t="s">
        <v>360</v>
      </c>
      <c r="O110" s="111" t="str">
        <f t="array" aca="1" ref="O110" ca="1">OFFSET(valoracion,MATCH(K110&amp;L110&amp;M110,evaluacion2&amp;controles&amp;tipo,0),0)</f>
        <v>8 = Zona de riesgo alta. Reducir el riesgo. Evitar el riesgo compartir o transferir.</v>
      </c>
      <c r="P110" s="115" t="s">
        <v>216</v>
      </c>
      <c r="Q110" s="115" t="s">
        <v>361</v>
      </c>
      <c r="R110" s="115" t="s">
        <v>362</v>
      </c>
      <c r="S110" s="115" t="s">
        <v>338</v>
      </c>
      <c r="T110" s="115" t="s">
        <v>363</v>
      </c>
      <c r="U110" s="119">
        <v>1</v>
      </c>
      <c r="V110" s="115" t="s">
        <v>921</v>
      </c>
      <c r="W110" s="356" t="s">
        <v>1027</v>
      </c>
      <c r="X110" s="475"/>
      <c r="Y110" s="475"/>
      <c r="Z110" s="475"/>
      <c r="AA110" s="475"/>
      <c r="AB110" s="475"/>
      <c r="AC110" s="475"/>
      <c r="AD110" s="475"/>
      <c r="AE110" s="475"/>
      <c r="AF110" s="475"/>
      <c r="AG110" s="475"/>
      <c r="AH110" s="475"/>
      <c r="AI110" s="475"/>
      <c r="AJ110" s="475"/>
      <c r="AK110" s="475"/>
      <c r="AL110" s="475"/>
      <c r="AM110" s="475"/>
      <c r="AN110" s="475"/>
      <c r="AO110" s="475"/>
      <c r="AP110" s="475"/>
      <c r="AQ110" s="475"/>
      <c r="AR110" s="475"/>
      <c r="AS110" s="475"/>
      <c r="AT110" s="475"/>
      <c r="AU110" s="475"/>
      <c r="AV110" s="475"/>
      <c r="AW110" s="475"/>
      <c r="AX110" s="475"/>
      <c r="AY110" s="475"/>
      <c r="AZ110" s="475"/>
      <c r="BA110" s="475"/>
      <c r="BB110" s="475"/>
      <c r="BC110" s="475"/>
      <c r="BD110" s="475"/>
      <c r="BE110" s="475"/>
      <c r="BF110" s="475"/>
      <c r="BG110" s="475"/>
      <c r="BH110" s="475"/>
      <c r="BI110" s="475"/>
      <c r="BJ110" s="475"/>
      <c r="BK110" s="475"/>
      <c r="BL110" s="475"/>
      <c r="BM110" s="475"/>
      <c r="BN110" s="475"/>
      <c r="BO110" s="475"/>
      <c r="BP110" s="475"/>
      <c r="BQ110" s="475"/>
      <c r="BR110" s="475"/>
      <c r="BS110" s="475"/>
      <c r="BT110" s="475"/>
      <c r="BU110" s="475"/>
      <c r="BV110" s="475"/>
      <c r="BW110" s="475"/>
    </row>
    <row r="111" spans="1:76" s="13" customFormat="1" ht="242.25" outlineLevel="1">
      <c r="A111" s="115">
        <v>50</v>
      </c>
      <c r="B111" s="115" t="s">
        <v>926</v>
      </c>
      <c r="C111" s="115"/>
      <c r="D111" s="294" t="s">
        <v>204</v>
      </c>
      <c r="E111" s="115" t="s">
        <v>365</v>
      </c>
      <c r="F111" s="115" t="s">
        <v>913</v>
      </c>
      <c r="G111" s="115" t="s">
        <v>366</v>
      </c>
      <c r="H111" s="115" t="s">
        <v>367</v>
      </c>
      <c r="I111" s="56" t="s">
        <v>914</v>
      </c>
      <c r="J111" s="287" t="s">
        <v>169</v>
      </c>
      <c r="K111" s="331" t="s">
        <v>915</v>
      </c>
      <c r="L111" s="17" t="s">
        <v>163</v>
      </c>
      <c r="M111" s="17" t="s">
        <v>19</v>
      </c>
      <c r="N111" s="115" t="s">
        <v>368</v>
      </c>
      <c r="O111" s="331" t="s">
        <v>916</v>
      </c>
      <c r="P111" s="115" t="s">
        <v>216</v>
      </c>
      <c r="Q111" s="115" t="s">
        <v>369</v>
      </c>
      <c r="R111" s="115" t="s">
        <v>370</v>
      </c>
      <c r="S111" s="115" t="s">
        <v>338</v>
      </c>
      <c r="T111" s="115" t="s">
        <v>371</v>
      </c>
      <c r="U111" s="119">
        <v>0.995</v>
      </c>
      <c r="V111" s="115" t="s">
        <v>229</v>
      </c>
      <c r="W111" s="343"/>
      <c r="X111" s="475"/>
      <c r="Y111" s="475"/>
      <c r="Z111" s="475"/>
      <c r="AA111" s="475"/>
      <c r="AB111" s="475"/>
      <c r="AC111" s="475"/>
      <c r="AD111" s="475"/>
      <c r="AE111" s="475"/>
      <c r="AF111" s="475"/>
      <c r="AG111" s="475"/>
      <c r="AH111" s="475"/>
      <c r="AI111" s="475"/>
      <c r="AJ111" s="475"/>
      <c r="AK111" s="475"/>
      <c r="AL111" s="475"/>
      <c r="AM111" s="475"/>
      <c r="AN111" s="475"/>
      <c r="AO111" s="475"/>
      <c r="AP111" s="475"/>
      <c r="AQ111" s="475"/>
      <c r="AR111" s="475"/>
      <c r="AS111" s="475"/>
      <c r="AT111" s="475"/>
      <c r="AU111" s="475"/>
      <c r="AV111" s="475"/>
      <c r="AW111" s="475"/>
      <c r="AX111" s="475"/>
      <c r="AY111" s="475"/>
      <c r="AZ111" s="475"/>
      <c r="BA111" s="475"/>
      <c r="BB111" s="475"/>
      <c r="BC111" s="475"/>
      <c r="BD111" s="475"/>
      <c r="BE111" s="475"/>
      <c r="BF111" s="475"/>
      <c r="BG111" s="475"/>
      <c r="BH111" s="475"/>
      <c r="BI111" s="475"/>
      <c r="BJ111" s="475"/>
      <c r="BK111" s="475"/>
      <c r="BL111" s="475"/>
      <c r="BM111" s="475"/>
      <c r="BN111" s="475"/>
      <c r="BO111" s="475"/>
      <c r="BP111" s="475"/>
      <c r="BQ111" s="475"/>
      <c r="BR111" s="475"/>
      <c r="BS111" s="475"/>
      <c r="BT111" s="475"/>
      <c r="BU111" s="475"/>
      <c r="BV111" s="475"/>
      <c r="BW111" s="475"/>
    </row>
    <row r="112" spans="1:76" s="13" customFormat="1" ht="140.25" outlineLevel="1">
      <c r="A112" s="115">
        <v>51</v>
      </c>
      <c r="B112" s="386" t="s">
        <v>927</v>
      </c>
      <c r="C112" s="386"/>
      <c r="D112" s="375" t="s">
        <v>205</v>
      </c>
      <c r="E112" s="115" t="s">
        <v>351</v>
      </c>
      <c r="F112" s="115" t="s">
        <v>917</v>
      </c>
      <c r="G112" s="115" t="s">
        <v>352</v>
      </c>
      <c r="H112" s="309" t="s">
        <v>918</v>
      </c>
      <c r="I112" s="56" t="s">
        <v>128</v>
      </c>
      <c r="J112" s="287" t="s">
        <v>170</v>
      </c>
      <c r="K112" s="111" t="str">
        <f t="array" ref="K112">INDEX(evaluacion,MATCH(I112&amp;J112,impacto&amp;probabilidad,0))</f>
        <v>15 = Zona de riesgo extrema. Evitar el riesgo. Reducir el riesgo, Compartir o transferir.</v>
      </c>
      <c r="L112" s="9" t="s">
        <v>163</v>
      </c>
      <c r="M112" s="9" t="s">
        <v>19</v>
      </c>
      <c r="N112" s="99" t="s">
        <v>919</v>
      </c>
      <c r="O112" s="111" t="str">
        <f t="array" aca="1" ref="O112" ca="1">OFFSET(valoracion,MATCH(K112&amp;L112&amp;M112,evaluacion2&amp;controles&amp;tipo,0),0)</f>
        <v>9 = Zona de riesgo alta. Reducir el riesgo. Evitar el riesgo compartir o transferir.</v>
      </c>
      <c r="P112" s="99" t="s">
        <v>216</v>
      </c>
      <c r="Q112" s="99" t="s">
        <v>353</v>
      </c>
      <c r="R112" s="99" t="s">
        <v>354</v>
      </c>
      <c r="S112" s="115" t="s">
        <v>338</v>
      </c>
      <c r="T112" s="99" t="s">
        <v>355</v>
      </c>
      <c r="U112" s="332">
        <v>0</v>
      </c>
      <c r="V112" s="307" t="s">
        <v>604</v>
      </c>
      <c r="W112" s="263" t="s">
        <v>1023</v>
      </c>
      <c r="X112" s="475"/>
      <c r="Y112" s="475"/>
      <c r="Z112" s="475"/>
      <c r="AA112" s="475"/>
      <c r="AB112" s="475"/>
      <c r="AC112" s="475"/>
      <c r="AD112" s="475"/>
      <c r="AE112" s="475"/>
      <c r="AF112" s="475"/>
      <c r="AG112" s="475"/>
      <c r="AH112" s="475"/>
      <c r="AI112" s="475"/>
      <c r="AJ112" s="475"/>
      <c r="AK112" s="475"/>
      <c r="AL112" s="475"/>
      <c r="AM112" s="475"/>
      <c r="AN112" s="475"/>
      <c r="AO112" s="475"/>
      <c r="AP112" s="475"/>
      <c r="AQ112" s="475"/>
      <c r="AR112" s="475"/>
      <c r="AS112" s="475"/>
      <c r="AT112" s="475"/>
      <c r="AU112" s="475"/>
      <c r="AV112" s="475"/>
      <c r="AW112" s="475"/>
      <c r="AX112" s="475"/>
      <c r="AY112" s="475"/>
      <c r="AZ112" s="475"/>
      <c r="BA112" s="475"/>
      <c r="BB112" s="475"/>
      <c r="BC112" s="475"/>
      <c r="BD112" s="475"/>
      <c r="BE112" s="475"/>
      <c r="BF112" s="475"/>
      <c r="BG112" s="475"/>
      <c r="BH112" s="475"/>
      <c r="BI112" s="475"/>
      <c r="BJ112" s="475"/>
      <c r="BK112" s="475"/>
      <c r="BL112" s="475"/>
      <c r="BM112" s="475"/>
      <c r="BN112" s="475"/>
      <c r="BO112" s="475"/>
      <c r="BP112" s="475"/>
      <c r="BQ112" s="475"/>
      <c r="BR112" s="475"/>
      <c r="BS112" s="475"/>
      <c r="BT112" s="475"/>
      <c r="BU112" s="475"/>
      <c r="BV112" s="475"/>
      <c r="BW112" s="475"/>
    </row>
    <row r="113" spans="1:75" s="13" customFormat="1" ht="18">
      <c r="A113" s="460" t="s">
        <v>621</v>
      </c>
      <c r="B113" s="460"/>
      <c r="C113" s="460"/>
      <c r="D113" s="460"/>
      <c r="E113" s="460"/>
      <c r="F113" s="460"/>
      <c r="G113" s="460"/>
      <c r="H113" s="460"/>
      <c r="I113" s="464" t="s">
        <v>600</v>
      </c>
      <c r="J113" s="465"/>
      <c r="K113" s="465"/>
      <c r="L113" s="465"/>
      <c r="M113" s="465"/>
      <c r="N113" s="465"/>
      <c r="O113" s="465"/>
      <c r="P113" s="465"/>
      <c r="Q113" s="465"/>
      <c r="R113" s="465"/>
      <c r="S113" s="465"/>
      <c r="T113" s="465"/>
      <c r="U113" s="465"/>
      <c r="V113" s="465"/>
      <c r="W113" s="466"/>
      <c r="X113" s="475"/>
      <c r="Y113" s="475"/>
      <c r="Z113" s="475"/>
      <c r="AA113" s="475"/>
      <c r="AB113" s="475"/>
      <c r="AC113" s="475"/>
      <c r="AD113" s="475"/>
      <c r="AE113" s="475"/>
      <c r="AF113" s="475"/>
      <c r="AG113" s="475"/>
      <c r="AH113" s="475"/>
      <c r="AI113" s="475"/>
      <c r="AJ113" s="475"/>
      <c r="AK113" s="475"/>
      <c r="AL113" s="475"/>
      <c r="AM113" s="475"/>
      <c r="AN113" s="475"/>
      <c r="AO113" s="475"/>
      <c r="AP113" s="475"/>
      <c r="AQ113" s="475"/>
      <c r="AR113" s="475"/>
      <c r="AS113" s="475"/>
      <c r="AT113" s="475"/>
      <c r="AU113" s="475"/>
      <c r="AV113" s="475"/>
      <c r="AW113" s="475"/>
      <c r="AX113" s="475"/>
      <c r="AY113" s="475"/>
      <c r="AZ113" s="475"/>
      <c r="BA113" s="475"/>
      <c r="BB113" s="475"/>
      <c r="BC113" s="475"/>
      <c r="BD113" s="475"/>
      <c r="BE113" s="475"/>
      <c r="BF113" s="475"/>
      <c r="BG113" s="475"/>
      <c r="BH113" s="475"/>
      <c r="BI113" s="475"/>
      <c r="BJ113" s="475"/>
      <c r="BK113" s="475"/>
      <c r="BL113" s="475"/>
      <c r="BM113" s="475"/>
      <c r="BN113" s="475"/>
      <c r="BO113" s="475"/>
      <c r="BP113" s="475"/>
      <c r="BQ113" s="475"/>
      <c r="BR113" s="475"/>
      <c r="BS113" s="475"/>
      <c r="BT113" s="475"/>
      <c r="BU113" s="475"/>
      <c r="BV113" s="475"/>
      <c r="BW113" s="475"/>
    </row>
    <row r="114" spans="1:75" s="13" customFormat="1" ht="171" outlineLevel="1">
      <c r="A114" s="99">
        <v>52</v>
      </c>
      <c r="B114" s="83" t="s">
        <v>817</v>
      </c>
      <c r="C114" s="83"/>
      <c r="D114" s="79" t="s">
        <v>203</v>
      </c>
      <c r="E114" s="54" t="s">
        <v>590</v>
      </c>
      <c r="F114" s="79" t="s">
        <v>818</v>
      </c>
      <c r="G114" s="303" t="s">
        <v>735</v>
      </c>
      <c r="H114" s="303" t="s">
        <v>639</v>
      </c>
      <c r="I114" s="56" t="s">
        <v>123</v>
      </c>
      <c r="J114" s="76" t="s">
        <v>124</v>
      </c>
      <c r="K114" s="111" t="str">
        <f t="array" ref="K114">INDEX(evaluacion,MATCH(I114&amp;J114,impacto&amp;probabilidad,0))</f>
        <v>6 = Zona de riesgo moderada. Asumir el riesgo. Reducir el Riesgo.</v>
      </c>
      <c r="L114" s="9" t="s">
        <v>163</v>
      </c>
      <c r="M114" s="9" t="s">
        <v>19</v>
      </c>
      <c r="N114" s="303" t="s">
        <v>819</v>
      </c>
      <c r="O114" s="111" t="str">
        <f t="array" aca="1" ref="O114" ca="1">OFFSET(valoracion,MATCH(K114&amp;L114&amp;M114,evaluacion2&amp;controles&amp;tipo,0),0)</f>
        <v>2 = Zona de riesgo baja. Asumir el riesgo</v>
      </c>
      <c r="P114" s="99" t="s">
        <v>216</v>
      </c>
      <c r="Q114" s="83" t="s">
        <v>252</v>
      </c>
      <c r="R114" s="84" t="s">
        <v>640</v>
      </c>
      <c r="S114" s="85" t="s">
        <v>372</v>
      </c>
      <c r="T114" s="82" t="s">
        <v>603</v>
      </c>
      <c r="U114" s="107">
        <v>1</v>
      </c>
      <c r="V114" s="108" t="s">
        <v>256</v>
      </c>
      <c r="W114" s="268" t="s">
        <v>987</v>
      </c>
      <c r="X114" s="475"/>
      <c r="Y114" s="475"/>
      <c r="Z114" s="475"/>
      <c r="AA114" s="475"/>
      <c r="AB114" s="475"/>
      <c r="AC114" s="475"/>
      <c r="AD114" s="475"/>
      <c r="AE114" s="475"/>
      <c r="AF114" s="475"/>
      <c r="AG114" s="475"/>
      <c r="AH114" s="475"/>
      <c r="AI114" s="475"/>
      <c r="AJ114" s="475"/>
      <c r="AK114" s="475"/>
      <c r="AL114" s="475"/>
      <c r="AM114" s="475"/>
      <c r="AN114" s="475"/>
      <c r="AO114" s="475"/>
      <c r="AP114" s="475"/>
      <c r="AQ114" s="475"/>
      <c r="AR114" s="475"/>
      <c r="AS114" s="475"/>
      <c r="AT114" s="475"/>
      <c r="AU114" s="475"/>
      <c r="AV114" s="475"/>
      <c r="AW114" s="475"/>
      <c r="AX114" s="475"/>
      <c r="AY114" s="475"/>
      <c r="AZ114" s="475"/>
      <c r="BA114" s="475"/>
      <c r="BB114" s="475"/>
      <c r="BC114" s="475"/>
      <c r="BD114" s="475"/>
      <c r="BE114" s="475"/>
      <c r="BF114" s="475"/>
      <c r="BG114" s="475"/>
      <c r="BH114" s="475"/>
      <c r="BI114" s="475"/>
      <c r="BJ114" s="475"/>
      <c r="BK114" s="475"/>
      <c r="BL114" s="475"/>
      <c r="BM114" s="475"/>
      <c r="BN114" s="475"/>
      <c r="BO114" s="475"/>
      <c r="BP114" s="475"/>
      <c r="BQ114" s="475"/>
      <c r="BR114" s="475"/>
      <c r="BS114" s="475"/>
      <c r="BT114" s="475"/>
      <c r="BU114" s="475"/>
      <c r="BV114" s="475"/>
      <c r="BW114" s="475"/>
    </row>
    <row r="115" spans="1:75" s="13" customFormat="1" ht="185.25" outlineLevel="1">
      <c r="A115" s="110">
        <v>53</v>
      </c>
      <c r="B115" s="88" t="s">
        <v>820</v>
      </c>
      <c r="C115" s="88"/>
      <c r="D115" s="79" t="s">
        <v>201</v>
      </c>
      <c r="E115" s="54" t="s">
        <v>257</v>
      </c>
      <c r="F115" s="79" t="s">
        <v>587</v>
      </c>
      <c r="G115" s="308" t="s">
        <v>821</v>
      </c>
      <c r="H115" s="308" t="s">
        <v>250</v>
      </c>
      <c r="I115" s="56" t="s">
        <v>127</v>
      </c>
      <c r="J115" s="76" t="s">
        <v>124</v>
      </c>
      <c r="K115" s="111" t="str">
        <f t="array" ref="K115">INDEX(evaluacion,MATCH(I115&amp;J115,impacto&amp;probabilidad,0))</f>
        <v>8 = Zona de riesgo alta. Reducir el riesgo. Evitar el riesgo compartir o transferir.</v>
      </c>
      <c r="L115" s="9" t="s">
        <v>163</v>
      </c>
      <c r="M115" s="9" t="s">
        <v>19</v>
      </c>
      <c r="N115" s="82" t="s">
        <v>822</v>
      </c>
      <c r="O115" s="111" t="str">
        <f t="array" aca="1" ref="O115" ca="1">OFFSET(valoracion,MATCH(K115&amp;L115&amp;M115,evaluacion2&amp;controles&amp;tipo,0),0)</f>
        <v>4 = Zona de riesgo baja. Asumir el riesgo</v>
      </c>
      <c r="P115" s="99" t="s">
        <v>216</v>
      </c>
      <c r="Q115" s="83" t="s">
        <v>823</v>
      </c>
      <c r="R115" s="84" t="s">
        <v>824</v>
      </c>
      <c r="S115" s="92" t="s">
        <v>372</v>
      </c>
      <c r="T115" s="82" t="s">
        <v>261</v>
      </c>
      <c r="U115" s="107">
        <v>1</v>
      </c>
      <c r="V115" s="108" t="s">
        <v>262</v>
      </c>
      <c r="W115" s="334" t="s">
        <v>987</v>
      </c>
      <c r="X115" s="475"/>
      <c r="Y115" s="475"/>
      <c r="Z115" s="475"/>
      <c r="AA115" s="475"/>
      <c r="AB115" s="475"/>
      <c r="AC115" s="475"/>
      <c r="AD115" s="475"/>
      <c r="AE115" s="475"/>
      <c r="AF115" s="475"/>
      <c r="AG115" s="475"/>
      <c r="AH115" s="475"/>
      <c r="AI115" s="475"/>
      <c r="AJ115" s="475"/>
      <c r="AK115" s="475"/>
      <c r="AL115" s="475"/>
      <c r="AM115" s="475"/>
      <c r="AN115" s="475"/>
      <c r="AO115" s="475"/>
      <c r="AP115" s="475"/>
      <c r="AQ115" s="475"/>
      <c r="AR115" s="475"/>
      <c r="AS115" s="475"/>
      <c r="AT115" s="475"/>
      <c r="AU115" s="475"/>
      <c r="AV115" s="475"/>
      <c r="AW115" s="475"/>
      <c r="AX115" s="475"/>
      <c r="AY115" s="475"/>
      <c r="AZ115" s="475"/>
      <c r="BA115" s="475"/>
      <c r="BB115" s="475"/>
      <c r="BC115" s="475"/>
      <c r="BD115" s="475"/>
      <c r="BE115" s="475"/>
      <c r="BF115" s="475"/>
      <c r="BG115" s="475"/>
      <c r="BH115" s="475"/>
      <c r="BI115" s="475"/>
      <c r="BJ115" s="475"/>
      <c r="BK115" s="475"/>
      <c r="BL115" s="475"/>
      <c r="BM115" s="475"/>
      <c r="BN115" s="475"/>
      <c r="BO115" s="475"/>
      <c r="BP115" s="475"/>
      <c r="BQ115" s="475"/>
      <c r="BR115" s="475"/>
      <c r="BS115" s="475"/>
      <c r="BT115" s="475"/>
      <c r="BU115" s="475"/>
      <c r="BV115" s="475"/>
      <c r="BW115" s="475"/>
    </row>
    <row r="116" spans="1:75" s="13" customFormat="1" ht="102" outlineLevel="1">
      <c r="A116" s="99">
        <v>54</v>
      </c>
      <c r="B116" s="88" t="s">
        <v>825</v>
      </c>
      <c r="C116" s="88"/>
      <c r="D116" s="79" t="s">
        <v>201</v>
      </c>
      <c r="E116" s="54" t="s">
        <v>641</v>
      </c>
      <c r="F116" s="79" t="s">
        <v>587</v>
      </c>
      <c r="G116" s="308" t="s">
        <v>826</v>
      </c>
      <c r="H116" s="308" t="s">
        <v>250</v>
      </c>
      <c r="I116" s="56" t="s">
        <v>127</v>
      </c>
      <c r="J116" s="76" t="s">
        <v>124</v>
      </c>
      <c r="K116" s="111" t="str">
        <f t="array" ref="K116">INDEX(evaluacion,MATCH(I116&amp;J116,impacto&amp;probabilidad,0))</f>
        <v>8 = Zona de riesgo alta. Reducir el riesgo. Evitar el riesgo compartir o transferir.</v>
      </c>
      <c r="L116" s="17" t="s">
        <v>163</v>
      </c>
      <c r="M116" s="9" t="s">
        <v>19</v>
      </c>
      <c r="N116" s="82" t="s">
        <v>827</v>
      </c>
      <c r="O116" s="111" t="str">
        <f t="array" aca="1" ref="O116" ca="1">OFFSET(valoracion,MATCH(K116&amp;L116&amp;M116,evaluacion2&amp;controles&amp;tipo,0),0)</f>
        <v>4 = Zona de riesgo baja. Asumir el riesgo</v>
      </c>
      <c r="P116" s="99" t="s">
        <v>263</v>
      </c>
      <c r="Q116" s="83" t="s">
        <v>828</v>
      </c>
      <c r="R116" s="84" t="s">
        <v>642</v>
      </c>
      <c r="S116" s="92" t="s">
        <v>372</v>
      </c>
      <c r="T116" s="95" t="s">
        <v>264</v>
      </c>
      <c r="U116" s="107">
        <v>1</v>
      </c>
      <c r="V116" s="274" t="s">
        <v>262</v>
      </c>
      <c r="W116" s="354" t="s">
        <v>987</v>
      </c>
      <c r="X116" s="475"/>
      <c r="Y116" s="475"/>
      <c r="Z116" s="475"/>
      <c r="AA116" s="475"/>
      <c r="AB116" s="475"/>
      <c r="AC116" s="475"/>
      <c r="AD116" s="475"/>
      <c r="AE116" s="475"/>
      <c r="AF116" s="475"/>
      <c r="AG116" s="475"/>
      <c r="AH116" s="475"/>
      <c r="AI116" s="475"/>
      <c r="AJ116" s="475"/>
      <c r="AK116" s="475"/>
      <c r="AL116" s="475"/>
      <c r="AM116" s="475"/>
      <c r="AN116" s="475"/>
      <c r="AO116" s="475"/>
      <c r="AP116" s="475"/>
      <c r="AQ116" s="475"/>
      <c r="AR116" s="475"/>
      <c r="AS116" s="475"/>
      <c r="AT116" s="475"/>
      <c r="AU116" s="475"/>
      <c r="AV116" s="475"/>
      <c r="AW116" s="475"/>
      <c r="AX116" s="475"/>
      <c r="AY116" s="475"/>
      <c r="AZ116" s="475"/>
      <c r="BA116" s="475"/>
      <c r="BB116" s="475"/>
      <c r="BC116" s="475"/>
      <c r="BD116" s="475"/>
      <c r="BE116" s="475"/>
      <c r="BF116" s="475"/>
      <c r="BG116" s="475"/>
      <c r="BH116" s="475"/>
      <c r="BI116" s="475"/>
      <c r="BJ116" s="475"/>
      <c r="BK116" s="475"/>
      <c r="BL116" s="475"/>
      <c r="BM116" s="475"/>
      <c r="BN116" s="475"/>
      <c r="BO116" s="475"/>
      <c r="BP116" s="475"/>
      <c r="BQ116" s="475"/>
      <c r="BR116" s="475"/>
      <c r="BS116" s="475"/>
      <c r="BT116" s="475"/>
      <c r="BU116" s="475"/>
      <c r="BV116" s="475"/>
      <c r="BW116" s="475"/>
    </row>
    <row r="117" spans="1:75" s="13" customFormat="1" ht="406.5" customHeight="1" outlineLevel="1">
      <c r="A117" s="110">
        <v>55</v>
      </c>
      <c r="B117" s="286" t="s">
        <v>1075</v>
      </c>
      <c r="C117" s="286"/>
      <c r="D117" s="375" t="s">
        <v>205</v>
      </c>
      <c r="E117" s="263" t="s">
        <v>245</v>
      </c>
      <c r="F117" s="309" t="s">
        <v>589</v>
      </c>
      <c r="G117" s="330" t="s">
        <v>248</v>
      </c>
      <c r="H117" s="306" t="s">
        <v>249</v>
      </c>
      <c r="I117" s="56" t="s">
        <v>127</v>
      </c>
      <c r="J117" s="76" t="s">
        <v>134</v>
      </c>
      <c r="K117" s="111" t="str">
        <f t="array" ref="K117">INDEX(evaluacion,MATCH(I117&amp;J117,impacto&amp;probabilidad,0))</f>
        <v>4 = Zona de riesgo alta. Reducir el riesgo. Evitar el riesgo compartir o transferir.</v>
      </c>
      <c r="L117" s="9" t="s">
        <v>163</v>
      </c>
      <c r="M117" s="9" t="s">
        <v>19</v>
      </c>
      <c r="N117" s="82" t="s">
        <v>225</v>
      </c>
      <c r="O117" s="111" t="str">
        <f t="array" aca="1" ref="O117" ca="1">OFFSET(valoracion,MATCH(K117&amp;L117&amp;M117,evaluacion2&amp;controles&amp;tipo,0),0)</f>
        <v>4 = Zona de riesgo alta. Reducir el riesgo. Evitar el riesgo compartir o transferir.</v>
      </c>
      <c r="P117" s="99" t="s">
        <v>263</v>
      </c>
      <c r="Q117" s="83" t="s">
        <v>246</v>
      </c>
      <c r="R117" s="84" t="s">
        <v>924</v>
      </c>
      <c r="S117" s="92" t="s">
        <v>372</v>
      </c>
      <c r="T117" s="96" t="s">
        <v>266</v>
      </c>
      <c r="U117" s="97">
        <v>0</v>
      </c>
      <c r="V117" s="108" t="s">
        <v>242</v>
      </c>
      <c r="W117" s="279" t="s">
        <v>1079</v>
      </c>
      <c r="X117" s="475"/>
      <c r="Y117" s="475"/>
      <c r="Z117" s="475"/>
      <c r="AA117" s="475"/>
      <c r="AB117" s="475"/>
      <c r="AC117" s="475"/>
      <c r="AD117" s="475"/>
      <c r="AE117" s="475"/>
      <c r="AF117" s="475"/>
      <c r="AG117" s="475"/>
      <c r="AH117" s="475"/>
      <c r="AI117" s="475"/>
      <c r="AJ117" s="475"/>
      <c r="AK117" s="475"/>
      <c r="AL117" s="475"/>
      <c r="AM117" s="475"/>
      <c r="AN117" s="475"/>
      <c r="AO117" s="475"/>
      <c r="AP117" s="475"/>
      <c r="AQ117" s="475"/>
      <c r="AR117" s="475"/>
      <c r="AS117" s="475"/>
      <c r="AT117" s="475"/>
      <c r="AU117" s="475"/>
      <c r="AV117" s="475"/>
      <c r="AW117" s="475"/>
      <c r="AX117" s="475"/>
      <c r="AY117" s="475"/>
      <c r="AZ117" s="475"/>
      <c r="BA117" s="475"/>
      <c r="BB117" s="475"/>
      <c r="BC117" s="475"/>
      <c r="BD117" s="475"/>
      <c r="BE117" s="475"/>
      <c r="BF117" s="475"/>
      <c r="BG117" s="475"/>
      <c r="BH117" s="475"/>
      <c r="BI117" s="475"/>
      <c r="BJ117" s="475"/>
      <c r="BK117" s="475"/>
      <c r="BL117" s="475"/>
      <c r="BM117" s="475"/>
      <c r="BN117" s="475"/>
      <c r="BO117" s="475"/>
      <c r="BP117" s="475"/>
      <c r="BQ117" s="475"/>
      <c r="BR117" s="475"/>
      <c r="BS117" s="475"/>
      <c r="BT117" s="475"/>
      <c r="BU117" s="475"/>
      <c r="BV117" s="475"/>
      <c r="BW117" s="475"/>
    </row>
    <row r="118" spans="1:75" s="13" customFormat="1" ht="228" outlineLevel="1">
      <c r="A118" s="99">
        <v>56</v>
      </c>
      <c r="B118" s="384" t="s">
        <v>981</v>
      </c>
      <c r="C118" s="384"/>
      <c r="D118" s="375" t="s">
        <v>205</v>
      </c>
      <c r="E118" s="263" t="s">
        <v>245</v>
      </c>
      <c r="F118" s="309" t="s">
        <v>589</v>
      </c>
      <c r="G118" s="330" t="s">
        <v>248</v>
      </c>
      <c r="H118" s="306" t="s">
        <v>249</v>
      </c>
      <c r="I118" s="56" t="s">
        <v>127</v>
      </c>
      <c r="J118" s="76" t="s">
        <v>134</v>
      </c>
      <c r="K118" s="111" t="str">
        <f t="array" ref="K118">INDEX(evaluacion,MATCH(I118&amp;J118,impacto&amp;probabilidad,0))</f>
        <v>4 = Zona de riesgo alta. Reducir el riesgo. Evitar el riesgo compartir o transferir.</v>
      </c>
      <c r="L118" s="9" t="s">
        <v>163</v>
      </c>
      <c r="M118" s="9" t="s">
        <v>19</v>
      </c>
      <c r="N118" s="82" t="s">
        <v>225</v>
      </c>
      <c r="O118" s="111" t="str">
        <f t="array" aca="1" ref="O118" ca="1">OFFSET(valoracion,MATCH(K118&amp;L118&amp;M118,evaluacion2&amp;controles&amp;tipo,0),0)</f>
        <v>4 = Zona de riesgo alta. Reducir el riesgo. Evitar el riesgo compartir o transferir.</v>
      </c>
      <c r="P118" s="99" t="s">
        <v>263</v>
      </c>
      <c r="Q118" s="83" t="s">
        <v>246</v>
      </c>
      <c r="R118" s="96" t="s">
        <v>276</v>
      </c>
      <c r="S118" s="92" t="s">
        <v>372</v>
      </c>
      <c r="T118" s="96" t="s">
        <v>266</v>
      </c>
      <c r="U118" s="98">
        <v>0</v>
      </c>
      <c r="V118" s="108" t="s">
        <v>242</v>
      </c>
      <c r="W118" s="279" t="s">
        <v>1024</v>
      </c>
      <c r="X118" s="475"/>
      <c r="Y118" s="475"/>
      <c r="Z118" s="475"/>
      <c r="AA118" s="475"/>
      <c r="AB118" s="475"/>
      <c r="AC118" s="475"/>
      <c r="AD118" s="475"/>
      <c r="AE118" s="475"/>
      <c r="AF118" s="475"/>
      <c r="AG118" s="475"/>
      <c r="AH118" s="475"/>
      <c r="AI118" s="475"/>
      <c r="AJ118" s="475"/>
      <c r="AK118" s="475"/>
      <c r="AL118" s="475"/>
      <c r="AM118" s="475"/>
      <c r="AN118" s="475"/>
      <c r="AO118" s="475"/>
      <c r="AP118" s="475"/>
      <c r="AQ118" s="475"/>
      <c r="AR118" s="475"/>
      <c r="AS118" s="475"/>
      <c r="AT118" s="475"/>
      <c r="AU118" s="475"/>
      <c r="AV118" s="475"/>
      <c r="AW118" s="475"/>
      <c r="AX118" s="475"/>
      <c r="AY118" s="475"/>
      <c r="AZ118" s="475"/>
      <c r="BA118" s="475"/>
      <c r="BB118" s="475"/>
      <c r="BC118" s="475"/>
      <c r="BD118" s="475"/>
      <c r="BE118" s="475"/>
      <c r="BF118" s="475"/>
      <c r="BG118" s="475"/>
      <c r="BH118" s="475"/>
      <c r="BI118" s="475"/>
      <c r="BJ118" s="475"/>
      <c r="BK118" s="475"/>
      <c r="BL118" s="475"/>
      <c r="BM118" s="475"/>
      <c r="BN118" s="475"/>
      <c r="BO118" s="475"/>
      <c r="BP118" s="475"/>
      <c r="BQ118" s="475"/>
      <c r="BR118" s="475"/>
      <c r="BS118" s="475"/>
      <c r="BT118" s="475"/>
      <c r="BU118" s="475"/>
      <c r="BV118" s="475"/>
      <c r="BW118" s="475"/>
    </row>
    <row r="119" spans="1:75" s="13" customFormat="1" ht="228" outlineLevel="1">
      <c r="A119" s="303">
        <v>57</v>
      </c>
      <c r="B119" s="378" t="s">
        <v>1076</v>
      </c>
      <c r="C119" s="378"/>
      <c r="D119" s="404" t="s">
        <v>205</v>
      </c>
      <c r="E119" s="405" t="s">
        <v>245</v>
      </c>
      <c r="F119" s="405" t="s">
        <v>589</v>
      </c>
      <c r="G119" s="91" t="s">
        <v>248</v>
      </c>
      <c r="H119" s="91" t="s">
        <v>249</v>
      </c>
      <c r="I119" s="56" t="s">
        <v>127</v>
      </c>
      <c r="J119" s="76" t="s">
        <v>134</v>
      </c>
      <c r="K119" s="111" t="str">
        <f t="array" ref="K119">INDEX(evaluacion,MATCH(I119&amp;J119,impacto&amp;probabilidad,0))</f>
        <v>4 = Zona de riesgo alta. Reducir el riesgo. Evitar el riesgo compartir o transferir.</v>
      </c>
      <c r="L119" s="9" t="s">
        <v>163</v>
      </c>
      <c r="M119" s="9" t="s">
        <v>19</v>
      </c>
      <c r="N119" s="82" t="s">
        <v>225</v>
      </c>
      <c r="O119" s="111" t="str">
        <f t="array" aca="1" ref="O119" ca="1">OFFSET(valoracion,MATCH(K119&amp;L119&amp;M119,evaluacion2&amp;controles&amp;tipo,0),0)</f>
        <v>4 = Zona de riesgo alta. Reducir el riesgo. Evitar el riesgo compartir o transferir.</v>
      </c>
      <c r="P119" s="99" t="s">
        <v>263</v>
      </c>
      <c r="Q119" s="83" t="s">
        <v>246</v>
      </c>
      <c r="R119" s="96" t="s">
        <v>276</v>
      </c>
      <c r="S119" s="92" t="s">
        <v>372</v>
      </c>
      <c r="T119" s="96" t="s">
        <v>266</v>
      </c>
      <c r="U119" s="98">
        <v>0</v>
      </c>
      <c r="V119" s="108" t="s">
        <v>242</v>
      </c>
      <c r="W119" s="279" t="s">
        <v>1080</v>
      </c>
      <c r="X119" s="475"/>
      <c r="Y119" s="475"/>
      <c r="Z119" s="475"/>
      <c r="AA119" s="475"/>
      <c r="AB119" s="475"/>
      <c r="AC119" s="475"/>
      <c r="AD119" s="475"/>
      <c r="AE119" s="475"/>
      <c r="AF119" s="475"/>
      <c r="AG119" s="475"/>
      <c r="AH119" s="475"/>
      <c r="AI119" s="475"/>
      <c r="AJ119" s="475"/>
      <c r="AK119" s="475"/>
      <c r="AL119" s="475"/>
      <c r="AM119" s="475"/>
      <c r="AN119" s="475"/>
      <c r="AO119" s="475"/>
      <c r="AP119" s="475"/>
      <c r="AQ119" s="475"/>
      <c r="AR119" s="475"/>
      <c r="AS119" s="475"/>
      <c r="AT119" s="475"/>
      <c r="AU119" s="475"/>
      <c r="AV119" s="475"/>
      <c r="AW119" s="475"/>
      <c r="AX119" s="475"/>
      <c r="AY119" s="475"/>
      <c r="AZ119" s="475"/>
      <c r="BA119" s="475"/>
      <c r="BB119" s="475"/>
      <c r="BC119" s="475"/>
      <c r="BD119" s="475"/>
      <c r="BE119" s="475"/>
      <c r="BF119" s="475"/>
      <c r="BG119" s="475"/>
      <c r="BH119" s="475"/>
      <c r="BI119" s="475"/>
      <c r="BJ119" s="475"/>
      <c r="BK119" s="475"/>
      <c r="BL119" s="475"/>
      <c r="BM119" s="475"/>
      <c r="BN119" s="475"/>
      <c r="BO119" s="475"/>
      <c r="BP119" s="475"/>
      <c r="BQ119" s="475"/>
      <c r="BR119" s="475"/>
      <c r="BS119" s="475"/>
      <c r="BT119" s="475"/>
      <c r="BU119" s="475"/>
      <c r="BV119" s="475"/>
      <c r="BW119" s="475"/>
    </row>
    <row r="120" spans="1:75" s="13" customFormat="1" ht="228" outlineLevel="1">
      <c r="A120" s="99">
        <v>58</v>
      </c>
      <c r="B120" s="410" t="s">
        <v>1053</v>
      </c>
      <c r="C120" s="410"/>
      <c r="D120" s="375" t="s">
        <v>205</v>
      </c>
      <c r="E120" s="309" t="s">
        <v>245</v>
      </c>
      <c r="F120" s="309" t="s">
        <v>589</v>
      </c>
      <c r="G120" s="330" t="s">
        <v>248</v>
      </c>
      <c r="H120" s="306" t="s">
        <v>249</v>
      </c>
      <c r="I120" s="56" t="s">
        <v>127</v>
      </c>
      <c r="J120" s="76" t="s">
        <v>134</v>
      </c>
      <c r="K120" s="111" t="str">
        <f t="array" ref="K120">INDEX(evaluacion,MATCH(I120&amp;J120,impacto&amp;probabilidad,0))</f>
        <v>4 = Zona de riesgo alta. Reducir el riesgo. Evitar el riesgo compartir o transferir.</v>
      </c>
      <c r="L120" s="9" t="s">
        <v>163</v>
      </c>
      <c r="M120" s="9" t="s">
        <v>19</v>
      </c>
      <c r="N120" s="82" t="s">
        <v>225</v>
      </c>
      <c r="O120" s="111" t="str">
        <f t="array" aca="1" ref="O120" ca="1">OFFSET(valoracion,MATCH(K120&amp;L120&amp;M120,evaluacion2&amp;controles&amp;tipo,0),0)</f>
        <v>4 = Zona de riesgo alta. Reducir el riesgo. Evitar el riesgo compartir o transferir.</v>
      </c>
      <c r="P120" s="99" t="s">
        <v>263</v>
      </c>
      <c r="Q120" s="83" t="s">
        <v>246</v>
      </c>
      <c r="R120" s="96" t="s">
        <v>276</v>
      </c>
      <c r="S120" s="92" t="s">
        <v>372</v>
      </c>
      <c r="T120" s="96" t="s">
        <v>266</v>
      </c>
      <c r="U120" s="98">
        <v>0</v>
      </c>
      <c r="V120" s="108" t="s">
        <v>242</v>
      </c>
      <c r="W120" s="279" t="s">
        <v>1055</v>
      </c>
      <c r="X120" s="475"/>
      <c r="Y120" s="475"/>
      <c r="Z120" s="475"/>
      <c r="AA120" s="475"/>
      <c r="AB120" s="475"/>
      <c r="AC120" s="475"/>
      <c r="AD120" s="475"/>
      <c r="AE120" s="475"/>
      <c r="AF120" s="475"/>
      <c r="AG120" s="475"/>
      <c r="AH120" s="475"/>
      <c r="AI120" s="475"/>
      <c r="AJ120" s="475"/>
      <c r="AK120" s="475"/>
      <c r="AL120" s="475"/>
      <c r="AM120" s="475"/>
      <c r="AN120" s="475"/>
      <c r="AO120" s="475"/>
      <c r="AP120" s="475"/>
      <c r="AQ120" s="475"/>
      <c r="AR120" s="475"/>
      <c r="AS120" s="475"/>
      <c r="AT120" s="475"/>
      <c r="AU120" s="475"/>
      <c r="AV120" s="475"/>
      <c r="AW120" s="475"/>
      <c r="AX120" s="475"/>
      <c r="AY120" s="475"/>
      <c r="AZ120" s="475"/>
      <c r="BA120" s="475"/>
      <c r="BB120" s="475"/>
      <c r="BC120" s="475"/>
      <c r="BD120" s="475"/>
      <c r="BE120" s="475"/>
      <c r="BF120" s="475"/>
      <c r="BG120" s="475"/>
      <c r="BH120" s="475"/>
      <c r="BI120" s="475"/>
      <c r="BJ120" s="475"/>
      <c r="BK120" s="475"/>
      <c r="BL120" s="475"/>
      <c r="BM120" s="475"/>
      <c r="BN120" s="475"/>
      <c r="BO120" s="475"/>
      <c r="BP120" s="475"/>
      <c r="BQ120" s="475"/>
      <c r="BR120" s="475"/>
      <c r="BS120" s="475"/>
      <c r="BT120" s="475"/>
      <c r="BU120" s="475"/>
      <c r="BV120" s="475"/>
      <c r="BW120" s="475"/>
    </row>
    <row r="121" spans="1:75" s="13" customFormat="1" ht="228" outlineLevel="1">
      <c r="A121" s="110">
        <v>59</v>
      </c>
      <c r="B121" s="378" t="s">
        <v>1077</v>
      </c>
      <c r="C121" s="378"/>
      <c r="D121" s="375" t="s">
        <v>205</v>
      </c>
      <c r="E121" s="309" t="s">
        <v>245</v>
      </c>
      <c r="F121" s="309" t="s">
        <v>589</v>
      </c>
      <c r="G121" s="330" t="s">
        <v>248</v>
      </c>
      <c r="H121" s="306" t="s">
        <v>249</v>
      </c>
      <c r="I121" s="56" t="s">
        <v>127</v>
      </c>
      <c r="J121" s="76" t="s">
        <v>134</v>
      </c>
      <c r="K121" s="111" t="str">
        <f t="array" ref="K121">INDEX(evaluacion,MATCH(I121&amp;J121,impacto&amp;probabilidad,0))</f>
        <v>4 = Zona de riesgo alta. Reducir el riesgo. Evitar el riesgo compartir o transferir.</v>
      </c>
      <c r="L121" s="9" t="s">
        <v>163</v>
      </c>
      <c r="M121" s="9" t="s">
        <v>19</v>
      </c>
      <c r="N121" s="82" t="s">
        <v>225</v>
      </c>
      <c r="O121" s="111" t="str">
        <f t="array" aca="1" ref="O121" ca="1">OFFSET(valoracion,MATCH(K121&amp;L121&amp;M121,evaluacion2&amp;controles&amp;tipo,0),0)</f>
        <v>4 = Zona de riesgo alta. Reducir el riesgo. Evitar el riesgo compartir o transferir.</v>
      </c>
      <c r="P121" s="99" t="s">
        <v>263</v>
      </c>
      <c r="Q121" s="83" t="s">
        <v>246</v>
      </c>
      <c r="R121" s="96" t="s">
        <v>276</v>
      </c>
      <c r="S121" s="92" t="s">
        <v>372</v>
      </c>
      <c r="T121" s="96" t="s">
        <v>266</v>
      </c>
      <c r="U121" s="98">
        <v>0</v>
      </c>
      <c r="V121" s="108" t="s">
        <v>242</v>
      </c>
      <c r="W121" s="279" t="s">
        <v>1080</v>
      </c>
      <c r="X121" s="475"/>
      <c r="Y121" s="475"/>
      <c r="Z121" s="475"/>
      <c r="AA121" s="475"/>
      <c r="AB121" s="475"/>
      <c r="AC121" s="475"/>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5"/>
      <c r="AY121" s="475"/>
      <c r="AZ121" s="475"/>
      <c r="BA121" s="475"/>
      <c r="BB121" s="475"/>
      <c r="BC121" s="475"/>
      <c r="BD121" s="475"/>
      <c r="BE121" s="475"/>
      <c r="BF121" s="475"/>
      <c r="BG121" s="475"/>
      <c r="BH121" s="475"/>
      <c r="BI121" s="475"/>
      <c r="BJ121" s="475"/>
      <c r="BK121" s="475"/>
      <c r="BL121" s="475"/>
      <c r="BM121" s="475"/>
      <c r="BN121" s="475"/>
      <c r="BO121" s="475"/>
      <c r="BP121" s="475"/>
      <c r="BQ121" s="475"/>
      <c r="BR121" s="475"/>
      <c r="BS121" s="475"/>
      <c r="BT121" s="475"/>
      <c r="BU121" s="475"/>
      <c r="BV121" s="475"/>
      <c r="BW121" s="475"/>
    </row>
    <row r="122" spans="1:75" ht="18">
      <c r="A122" s="269"/>
      <c r="B122" s="269"/>
      <c r="C122" s="269"/>
      <c r="D122" s="269"/>
      <c r="E122" s="270"/>
      <c r="F122" s="269"/>
      <c r="G122" s="269"/>
      <c r="H122" s="269"/>
      <c r="I122" s="269"/>
      <c r="J122" s="269"/>
      <c r="K122" s="269"/>
      <c r="L122" s="269"/>
      <c r="M122" s="269"/>
      <c r="N122" s="269"/>
      <c r="O122" s="269"/>
      <c r="P122" s="269"/>
      <c r="Q122" s="269"/>
      <c r="R122" s="269"/>
      <c r="S122" s="269"/>
      <c r="T122" s="269"/>
      <c r="U122" s="269"/>
      <c r="V122" s="269"/>
      <c r="W122" s="269" t="s">
        <v>1054</v>
      </c>
      <c r="X122" s="475"/>
      <c r="Y122" s="475"/>
      <c r="Z122" s="475"/>
      <c r="AA122" s="475"/>
      <c r="AB122" s="475"/>
      <c r="AC122" s="475"/>
      <c r="AD122" s="475"/>
      <c r="AE122" s="475"/>
      <c r="AF122" s="475"/>
      <c r="AG122" s="475"/>
      <c r="AH122" s="475"/>
      <c r="AI122" s="475"/>
      <c r="AJ122" s="475"/>
      <c r="AK122" s="475"/>
      <c r="AL122" s="475"/>
      <c r="AM122" s="475"/>
      <c r="AN122" s="475"/>
      <c r="AO122" s="475"/>
      <c r="AP122" s="475"/>
      <c r="AQ122" s="475"/>
      <c r="AR122" s="475"/>
      <c r="AS122" s="475"/>
      <c r="AT122" s="475"/>
      <c r="AU122" s="475"/>
      <c r="AV122" s="475"/>
      <c r="AW122" s="475"/>
      <c r="AX122" s="475"/>
      <c r="AY122" s="475"/>
      <c r="AZ122" s="475"/>
      <c r="BA122" s="475"/>
      <c r="BB122" s="475"/>
      <c r="BC122" s="475"/>
      <c r="BD122" s="475"/>
      <c r="BE122" s="475"/>
      <c r="BF122" s="475"/>
      <c r="BG122" s="475"/>
      <c r="BH122" s="475"/>
      <c r="BI122" s="475"/>
      <c r="BJ122" s="475"/>
      <c r="BK122" s="475"/>
      <c r="BL122" s="475"/>
      <c r="BM122" s="475"/>
      <c r="BN122" s="475"/>
      <c r="BO122" s="475"/>
      <c r="BP122" s="475"/>
      <c r="BQ122" s="475"/>
      <c r="BR122" s="475"/>
      <c r="BS122" s="475"/>
      <c r="BT122" s="475"/>
      <c r="BU122" s="475"/>
      <c r="BV122" s="475"/>
      <c r="BW122" s="475"/>
    </row>
    <row r="123" spans="1:75" ht="18">
      <c r="A123" s="269"/>
      <c r="B123" s="269"/>
      <c r="C123" s="269"/>
      <c r="D123" s="269"/>
      <c r="E123" s="270"/>
      <c r="F123" s="269"/>
      <c r="G123" s="269"/>
      <c r="H123" s="269"/>
      <c r="I123" s="269"/>
      <c r="J123" s="269"/>
      <c r="K123" s="269"/>
      <c r="L123" s="269"/>
      <c r="M123" s="269"/>
      <c r="N123" s="269"/>
      <c r="O123" s="269"/>
      <c r="P123" s="269"/>
      <c r="Q123" s="269"/>
      <c r="R123" s="269"/>
      <c r="S123" s="269"/>
      <c r="T123" s="269"/>
      <c r="U123" s="269"/>
      <c r="V123" s="269"/>
      <c r="W123" s="269"/>
      <c r="X123" s="475"/>
      <c r="Y123" s="475"/>
      <c r="Z123" s="475"/>
      <c r="AA123" s="475"/>
      <c r="AB123" s="475"/>
      <c r="AC123" s="475"/>
      <c r="AD123" s="475"/>
      <c r="AE123" s="475"/>
      <c r="AF123" s="475"/>
      <c r="AG123" s="475"/>
      <c r="AH123" s="475"/>
      <c r="AI123" s="475"/>
      <c r="AJ123" s="475"/>
      <c r="AK123" s="475"/>
      <c r="AL123" s="475"/>
      <c r="AM123" s="475"/>
      <c r="AN123" s="475"/>
      <c r="AO123" s="475"/>
      <c r="AP123" s="475"/>
      <c r="AQ123" s="475"/>
      <c r="AR123" s="475"/>
      <c r="AS123" s="475"/>
      <c r="AT123" s="475"/>
      <c r="AU123" s="475"/>
      <c r="AV123" s="475"/>
      <c r="AW123" s="475"/>
      <c r="AX123" s="475"/>
      <c r="AY123" s="475"/>
      <c r="AZ123" s="475"/>
      <c r="BA123" s="475"/>
      <c r="BB123" s="475"/>
      <c r="BC123" s="475"/>
      <c r="BD123" s="475"/>
      <c r="BE123" s="475"/>
      <c r="BF123" s="475"/>
      <c r="BG123" s="475"/>
      <c r="BH123" s="475"/>
      <c r="BI123" s="475"/>
      <c r="BJ123" s="475"/>
      <c r="BK123" s="475"/>
      <c r="BL123" s="475"/>
      <c r="BM123" s="475"/>
      <c r="BN123" s="475"/>
      <c r="BO123" s="475"/>
      <c r="BP123" s="475"/>
      <c r="BQ123" s="475"/>
      <c r="BR123" s="475"/>
      <c r="BS123" s="475"/>
      <c r="BT123" s="475"/>
      <c r="BU123" s="475"/>
      <c r="BV123" s="475"/>
      <c r="BW123" s="475"/>
    </row>
    <row r="124" spans="1:75" ht="45">
      <c r="A124" s="269"/>
      <c r="B124" s="269"/>
      <c r="C124" s="269"/>
      <c r="D124" s="269"/>
      <c r="E124" s="483" t="s">
        <v>601</v>
      </c>
      <c r="F124" s="483"/>
      <c r="G124" s="483"/>
      <c r="H124" s="483"/>
      <c r="I124" s="483"/>
      <c r="J124" s="483"/>
      <c r="K124" s="483"/>
      <c r="L124" s="269"/>
      <c r="M124" s="459" t="s">
        <v>602</v>
      </c>
      <c r="N124" s="459"/>
      <c r="O124" s="459"/>
      <c r="P124" s="459"/>
      <c r="Q124" s="459"/>
      <c r="R124" s="459"/>
      <c r="S124" s="269"/>
      <c r="T124" s="269"/>
      <c r="U124" s="269"/>
      <c r="V124" s="269"/>
      <c r="W124" s="269" t="s">
        <v>1025</v>
      </c>
      <c r="X124" s="475"/>
      <c r="Y124" s="475"/>
      <c r="Z124" s="475"/>
      <c r="AA124" s="475"/>
      <c r="AB124" s="475"/>
      <c r="AC124" s="475"/>
      <c r="AD124" s="475"/>
      <c r="AE124" s="475"/>
      <c r="AF124" s="475"/>
      <c r="AG124" s="475"/>
      <c r="AH124" s="475"/>
      <c r="AI124" s="475"/>
      <c r="AJ124" s="475"/>
      <c r="AK124" s="475"/>
      <c r="AL124" s="475"/>
      <c r="AM124" s="475"/>
      <c r="AN124" s="475"/>
      <c r="AO124" s="475"/>
      <c r="AP124" s="475"/>
      <c r="AQ124" s="475"/>
      <c r="AR124" s="475"/>
      <c r="AS124" s="475"/>
      <c r="AT124" s="475"/>
      <c r="AU124" s="475"/>
      <c r="AV124" s="475"/>
      <c r="AW124" s="475"/>
      <c r="AX124" s="475"/>
      <c r="AY124" s="475"/>
      <c r="AZ124" s="475"/>
      <c r="BA124" s="475"/>
      <c r="BB124" s="475"/>
      <c r="BC124" s="475"/>
      <c r="BD124" s="475"/>
      <c r="BE124" s="475"/>
      <c r="BF124" s="475"/>
      <c r="BG124" s="475"/>
      <c r="BH124" s="475"/>
      <c r="BI124" s="475"/>
      <c r="BJ124" s="475"/>
      <c r="BK124" s="475"/>
      <c r="BL124" s="475"/>
      <c r="BM124" s="475"/>
      <c r="BN124" s="475"/>
      <c r="BO124" s="475"/>
      <c r="BP124" s="475"/>
      <c r="BQ124" s="475"/>
      <c r="BR124" s="475"/>
      <c r="BS124" s="475"/>
      <c r="BT124" s="475"/>
      <c r="BU124" s="475"/>
      <c r="BV124" s="475"/>
      <c r="BW124" s="475"/>
    </row>
    <row r="125" spans="1:75" ht="25.5">
      <c r="A125" s="10"/>
      <c r="B125" s="10"/>
      <c r="C125" s="10"/>
      <c r="D125" s="10"/>
      <c r="E125" s="269"/>
      <c r="F125" s="70"/>
      <c r="G125" s="473" t="s">
        <v>198</v>
      </c>
      <c r="H125" s="473"/>
      <c r="I125" s="473"/>
      <c r="J125" s="257">
        <f ca="1">COUNTIF(O$12:O$73,"*baja*")</f>
        <v>12</v>
      </c>
      <c r="K125" s="258">
        <f ca="1">J125/J$129</f>
        <v>0.32432432432432434</v>
      </c>
      <c r="L125" s="8"/>
      <c r="M125" s="260" t="s">
        <v>6</v>
      </c>
      <c r="N125" s="469" t="s">
        <v>187</v>
      </c>
      <c r="O125" s="469"/>
      <c r="P125" s="469"/>
      <c r="Q125" s="469"/>
      <c r="R125" s="469"/>
      <c r="S125" s="6"/>
      <c r="T125" s="6"/>
      <c r="U125" s="6"/>
      <c r="V125" s="6"/>
      <c r="W125" s="6"/>
      <c r="X125" s="475"/>
      <c r="Y125" s="475"/>
      <c r="Z125" s="475"/>
      <c r="AA125" s="475"/>
      <c r="AB125" s="475"/>
      <c r="AC125" s="475"/>
      <c r="AD125" s="475"/>
      <c r="AE125" s="475"/>
      <c r="AF125" s="475"/>
      <c r="AG125" s="475"/>
      <c r="AH125" s="475"/>
      <c r="AI125" s="475"/>
      <c r="AJ125" s="475"/>
      <c r="AK125" s="475"/>
      <c r="AL125" s="475"/>
      <c r="AM125" s="475"/>
      <c r="AN125" s="475"/>
      <c r="AO125" s="475"/>
      <c r="AP125" s="475"/>
      <c r="AQ125" s="475"/>
      <c r="AR125" s="475"/>
      <c r="AS125" s="475"/>
      <c r="AT125" s="475"/>
      <c r="AU125" s="475"/>
      <c r="AV125" s="475"/>
      <c r="AW125" s="475"/>
      <c r="AX125" s="475"/>
      <c r="AY125" s="475"/>
      <c r="AZ125" s="475"/>
      <c r="BA125" s="475"/>
      <c r="BB125" s="475"/>
      <c r="BC125" s="475"/>
      <c r="BD125" s="475"/>
      <c r="BE125" s="475"/>
      <c r="BF125" s="475"/>
      <c r="BG125" s="475"/>
      <c r="BH125" s="475"/>
      <c r="BI125" s="475"/>
      <c r="BJ125" s="475"/>
      <c r="BK125" s="475"/>
      <c r="BL125" s="475"/>
      <c r="BM125" s="475"/>
      <c r="BN125" s="475"/>
      <c r="BO125" s="475"/>
      <c r="BP125" s="475"/>
      <c r="BQ125" s="475"/>
      <c r="BR125" s="475"/>
      <c r="BS125" s="475"/>
      <c r="BT125" s="475"/>
      <c r="BU125" s="475"/>
      <c r="BV125" s="475"/>
      <c r="BW125" s="475"/>
    </row>
    <row r="126" spans="1:75" ht="25.5">
      <c r="A126" s="10"/>
      <c r="B126" s="10"/>
      <c r="C126" s="10"/>
      <c r="D126" s="10"/>
      <c r="E126" s="70"/>
      <c r="F126" s="71"/>
      <c r="G126" s="473" t="s">
        <v>195</v>
      </c>
      <c r="H126" s="473"/>
      <c r="I126" s="473"/>
      <c r="J126" s="257">
        <f ca="1">COUNTIF(O$12:O$73,"*moderada*")</f>
        <v>10</v>
      </c>
      <c r="K126" s="258">
        <f ca="1">J126/J$129</f>
        <v>0.27027027027027029</v>
      </c>
      <c r="L126" s="8"/>
      <c r="M126" s="260" t="s">
        <v>3</v>
      </c>
      <c r="N126" s="469" t="s">
        <v>188</v>
      </c>
      <c r="O126" s="469"/>
      <c r="P126" s="469"/>
      <c r="Q126" s="469"/>
      <c r="R126" s="469"/>
      <c r="S126" s="6"/>
      <c r="T126" s="6"/>
      <c r="U126" s="6"/>
      <c r="V126" s="6"/>
      <c r="W126" s="6"/>
      <c r="X126" s="475"/>
      <c r="Y126" s="475"/>
      <c r="Z126" s="475"/>
      <c r="AA126" s="475"/>
      <c r="AB126" s="475"/>
      <c r="AC126" s="475"/>
      <c r="AD126" s="475"/>
      <c r="AE126" s="475"/>
      <c r="AF126" s="475"/>
      <c r="AG126" s="475"/>
      <c r="AH126" s="475"/>
      <c r="AI126" s="475"/>
      <c r="AJ126" s="475"/>
      <c r="AK126" s="475"/>
      <c r="AL126" s="475"/>
      <c r="AM126" s="475"/>
      <c r="AN126" s="475"/>
      <c r="AO126" s="475"/>
      <c r="AP126" s="475"/>
      <c r="AQ126" s="475"/>
      <c r="AR126" s="475"/>
      <c r="AS126" s="475"/>
      <c r="AT126" s="475"/>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row>
    <row r="127" spans="1:75" ht="25.5">
      <c r="A127" s="10"/>
      <c r="B127" s="10"/>
      <c r="C127" s="10"/>
      <c r="D127" s="10"/>
      <c r="E127" s="71"/>
      <c r="F127" s="72"/>
      <c r="G127" s="473" t="s">
        <v>196</v>
      </c>
      <c r="H127" s="473"/>
      <c r="I127" s="473"/>
      <c r="J127" s="257">
        <f ca="1">COUNTIF(O$12:O$73,"*alta*")</f>
        <v>15</v>
      </c>
      <c r="K127" s="258">
        <f ca="1">J127/J$129</f>
        <v>0.40540540540540543</v>
      </c>
      <c r="L127" s="8"/>
      <c r="M127" s="260" t="s">
        <v>4</v>
      </c>
      <c r="N127" s="469" t="s">
        <v>189</v>
      </c>
      <c r="O127" s="469"/>
      <c r="P127" s="469"/>
      <c r="Q127" s="469"/>
      <c r="R127" s="469"/>
      <c r="S127" s="6"/>
      <c r="T127" s="6"/>
      <c r="U127" s="6"/>
      <c r="V127" s="6"/>
      <c r="W127" s="6"/>
      <c r="X127" s="475"/>
      <c r="Y127" s="475"/>
      <c r="Z127" s="475"/>
      <c r="AA127" s="475"/>
      <c r="AB127" s="475"/>
      <c r="AC127" s="475"/>
      <c r="AD127" s="475"/>
      <c r="AE127" s="475"/>
      <c r="AF127" s="475"/>
      <c r="AG127" s="475"/>
      <c r="AH127" s="475"/>
      <c r="AI127" s="475"/>
      <c r="AJ127" s="475"/>
      <c r="AK127" s="475"/>
      <c r="AL127" s="475"/>
      <c r="AM127" s="475"/>
      <c r="AN127" s="475"/>
      <c r="AO127" s="475"/>
      <c r="AP127" s="475"/>
      <c r="AQ127" s="475"/>
      <c r="AR127" s="475"/>
      <c r="AS127" s="475"/>
      <c r="AT127" s="475"/>
      <c r="AU127" s="475"/>
      <c r="AV127" s="475"/>
      <c r="AW127" s="475"/>
      <c r="AX127" s="475"/>
      <c r="AY127" s="475"/>
      <c r="AZ127" s="475"/>
      <c r="BA127" s="475"/>
      <c r="BB127" s="475"/>
      <c r="BC127" s="475"/>
      <c r="BD127" s="475"/>
      <c r="BE127" s="475"/>
      <c r="BF127" s="475"/>
      <c r="BG127" s="475"/>
      <c r="BH127" s="475"/>
      <c r="BI127" s="475"/>
      <c r="BJ127" s="475"/>
      <c r="BK127" s="475"/>
      <c r="BL127" s="475"/>
      <c r="BM127" s="475"/>
      <c r="BN127" s="475"/>
      <c r="BO127" s="475"/>
      <c r="BP127" s="475"/>
      <c r="BQ127" s="475"/>
      <c r="BR127" s="475"/>
      <c r="BS127" s="475"/>
      <c r="BT127" s="475"/>
      <c r="BU127" s="475"/>
      <c r="BV127" s="475"/>
      <c r="BW127" s="475"/>
    </row>
    <row r="128" spans="1:75" ht="25.5">
      <c r="A128" s="10"/>
      <c r="B128" s="10"/>
      <c r="C128" s="10"/>
      <c r="D128" s="10"/>
      <c r="E128" s="72"/>
      <c r="F128" s="73"/>
      <c r="G128" s="473" t="s">
        <v>197</v>
      </c>
      <c r="H128" s="473"/>
      <c r="I128" s="473"/>
      <c r="J128" s="257">
        <f ca="1">COUNTIF(O$12:O$73,"*extrema*")</f>
        <v>0</v>
      </c>
      <c r="K128" s="258">
        <f ca="1">J128/J$129</f>
        <v>0</v>
      </c>
      <c r="L128" s="8"/>
      <c r="M128" s="8" t="s">
        <v>2</v>
      </c>
      <c r="N128" s="472" t="s">
        <v>190</v>
      </c>
      <c r="O128" s="472"/>
      <c r="P128" s="472"/>
      <c r="Q128" s="472"/>
      <c r="R128" s="472"/>
      <c r="S128" s="6"/>
      <c r="T128" s="6"/>
      <c r="U128" s="6"/>
      <c r="V128" s="6"/>
      <c r="W128" s="6"/>
      <c r="X128" s="475"/>
      <c r="Y128" s="475"/>
      <c r="Z128" s="475"/>
      <c r="AA128" s="475"/>
      <c r="AB128" s="475"/>
      <c r="AC128" s="475"/>
      <c r="AD128" s="475"/>
      <c r="AE128" s="475"/>
      <c r="AF128" s="475"/>
      <c r="AG128" s="475"/>
      <c r="AH128" s="475"/>
      <c r="AI128" s="475"/>
      <c r="AJ128" s="475"/>
      <c r="AK128" s="475"/>
      <c r="AL128" s="475"/>
      <c r="AM128" s="475"/>
      <c r="AN128" s="475"/>
      <c r="AO128" s="475"/>
      <c r="AP128" s="475"/>
      <c r="AQ128" s="475"/>
      <c r="AR128" s="475"/>
      <c r="AS128" s="475"/>
      <c r="AT128" s="475"/>
      <c r="AU128" s="475"/>
      <c r="AV128" s="475"/>
      <c r="AW128" s="475"/>
      <c r="AX128" s="475"/>
      <c r="AY128" s="475"/>
      <c r="AZ128" s="475"/>
      <c r="BA128" s="475"/>
      <c r="BB128" s="475"/>
      <c r="BC128" s="475"/>
      <c r="BD128" s="475"/>
      <c r="BE128" s="475"/>
      <c r="BF128" s="475"/>
      <c r="BG128" s="475"/>
      <c r="BH128" s="475"/>
      <c r="BI128" s="475"/>
      <c r="BJ128" s="475"/>
      <c r="BK128" s="475"/>
      <c r="BL128" s="475"/>
      <c r="BM128" s="475"/>
      <c r="BN128" s="475"/>
      <c r="BO128" s="475"/>
      <c r="BP128" s="475"/>
      <c r="BQ128" s="475"/>
      <c r="BR128" s="475"/>
      <c r="BS128" s="475"/>
      <c r="BT128" s="475"/>
      <c r="BU128" s="475"/>
      <c r="BV128" s="475"/>
      <c r="BW128" s="475"/>
    </row>
    <row r="129" spans="1:75">
      <c r="A129" s="271"/>
      <c r="B129" s="271"/>
      <c r="C129" s="271"/>
      <c r="D129" s="271"/>
      <c r="E129" s="73"/>
      <c r="F129" s="271"/>
      <c r="G129" s="271"/>
      <c r="H129" s="271"/>
      <c r="I129" s="6"/>
      <c r="J129" s="257">
        <f ca="1">SUM(J125:J128)</f>
        <v>37</v>
      </c>
      <c r="K129" s="6"/>
      <c r="L129" s="6"/>
      <c r="M129" s="470"/>
      <c r="N129" s="471"/>
      <c r="O129" s="471"/>
      <c r="P129" s="471"/>
      <c r="Q129" s="471"/>
      <c r="R129" s="471"/>
      <c r="S129" s="6"/>
      <c r="T129" s="6"/>
      <c r="U129" s="6"/>
      <c r="V129" s="6"/>
      <c r="W129" s="6"/>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475"/>
      <c r="AY129" s="475"/>
      <c r="AZ129" s="475"/>
      <c r="BA129" s="475"/>
      <c r="BB129" s="475"/>
      <c r="BC129" s="475"/>
      <c r="BD129" s="475"/>
      <c r="BE129" s="475"/>
      <c r="BF129" s="475"/>
      <c r="BG129" s="475"/>
      <c r="BH129" s="475"/>
      <c r="BI129" s="475"/>
      <c r="BJ129" s="475"/>
      <c r="BK129" s="475"/>
      <c r="BL129" s="475"/>
      <c r="BM129" s="475"/>
      <c r="BN129" s="475"/>
      <c r="BO129" s="475"/>
      <c r="BP129" s="475"/>
      <c r="BQ129" s="475"/>
      <c r="BR129" s="475"/>
      <c r="BS129" s="475"/>
      <c r="BT129" s="475"/>
      <c r="BU129" s="475"/>
      <c r="BV129" s="475"/>
      <c r="BW129" s="475"/>
    </row>
    <row r="130" spans="1:75">
      <c r="A130" s="271"/>
      <c r="B130" s="271"/>
      <c r="C130" s="271"/>
      <c r="D130" s="271"/>
      <c r="E130" s="271"/>
      <c r="F130" s="271"/>
      <c r="G130" s="271"/>
      <c r="H130" s="271"/>
      <c r="I130" s="6"/>
      <c r="J130" s="6"/>
      <c r="K130" s="6"/>
      <c r="L130" s="6"/>
      <c r="M130" s="470"/>
      <c r="N130" s="471"/>
      <c r="O130" s="471"/>
      <c r="P130" s="471"/>
      <c r="Q130" s="471"/>
      <c r="R130" s="471"/>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271"/>
      <c r="BA130" s="271"/>
      <c r="BB130" s="271"/>
      <c r="BC130" s="271"/>
      <c r="BD130" s="271"/>
      <c r="BE130" s="271"/>
      <c r="BF130" s="271"/>
      <c r="BG130" s="271"/>
      <c r="BH130" s="271"/>
      <c r="BI130" s="271"/>
      <c r="BJ130" s="271"/>
      <c r="BK130" s="271"/>
      <c r="BL130" s="271"/>
      <c r="BM130" s="271"/>
      <c r="BN130" s="271"/>
      <c r="BO130" s="271"/>
      <c r="BP130" s="271"/>
      <c r="BQ130" s="271"/>
      <c r="BR130" s="271"/>
      <c r="BS130" s="271"/>
      <c r="BT130" s="271"/>
      <c r="BU130" s="271"/>
      <c r="BV130" s="271"/>
      <c r="BW130" s="271"/>
    </row>
    <row r="131" spans="1:75" ht="15">
      <c r="A131" s="4"/>
      <c r="B131" s="4"/>
      <c r="C131" s="4"/>
      <c r="D131" s="4"/>
      <c r="E131" s="4"/>
      <c r="F131" s="4"/>
      <c r="G131" s="109" t="s">
        <v>168</v>
      </c>
      <c r="H131" s="265">
        <v>5</v>
      </c>
      <c r="I131" s="265">
        <v>10</v>
      </c>
      <c r="J131" s="266">
        <v>15</v>
      </c>
      <c r="K131" s="266">
        <v>20</v>
      </c>
      <c r="L131" s="266">
        <v>25</v>
      </c>
      <c r="M131" s="58"/>
      <c r="N131" s="13"/>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row>
    <row r="132" spans="1:75" ht="15">
      <c r="A132" s="4"/>
      <c r="B132" s="4"/>
      <c r="C132" s="4"/>
      <c r="D132" s="4"/>
      <c r="E132" s="4"/>
      <c r="F132" s="4"/>
      <c r="G132" s="69" t="s">
        <v>169</v>
      </c>
      <c r="H132" s="63">
        <v>4</v>
      </c>
      <c r="I132" s="62">
        <v>8</v>
      </c>
      <c r="J132" s="62">
        <v>12</v>
      </c>
      <c r="K132" s="59">
        <v>16</v>
      </c>
      <c r="L132" s="59">
        <v>20</v>
      </c>
      <c r="M132" s="13"/>
      <c r="N132" s="13"/>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row>
    <row r="133" spans="1:75" ht="15">
      <c r="A133" s="4"/>
      <c r="B133" s="4"/>
      <c r="C133" s="4"/>
      <c r="D133" s="4"/>
      <c r="E133" s="4"/>
      <c r="F133" s="4"/>
      <c r="G133" s="69" t="s">
        <v>170</v>
      </c>
      <c r="H133" s="64">
        <v>3</v>
      </c>
      <c r="I133" s="63">
        <v>6</v>
      </c>
      <c r="J133" s="62">
        <v>9</v>
      </c>
      <c r="K133" s="59">
        <v>12</v>
      </c>
      <c r="L133" s="59">
        <v>15</v>
      </c>
      <c r="M133" s="13"/>
      <c r="N133" s="13"/>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row>
    <row r="134" spans="1:75" ht="15">
      <c r="E134" s="4"/>
      <c r="G134" s="69" t="s">
        <v>124</v>
      </c>
      <c r="H134" s="64">
        <v>2</v>
      </c>
      <c r="I134" s="64">
        <v>4</v>
      </c>
      <c r="J134" s="63">
        <v>6</v>
      </c>
      <c r="K134" s="62">
        <v>8</v>
      </c>
      <c r="L134" s="59">
        <v>10</v>
      </c>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row>
    <row r="135" spans="1:75" ht="15">
      <c r="G135" s="69" t="s">
        <v>171</v>
      </c>
      <c r="H135" s="64">
        <v>1</v>
      </c>
      <c r="I135" s="64">
        <v>2</v>
      </c>
      <c r="J135" s="63">
        <v>3</v>
      </c>
      <c r="K135" s="62">
        <v>4</v>
      </c>
      <c r="L135" s="62">
        <v>5</v>
      </c>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row>
    <row r="136" spans="1:75" ht="15">
      <c r="G136" s="60"/>
      <c r="H136" s="61" t="s">
        <v>125</v>
      </c>
      <c r="I136" s="61" t="s">
        <v>126</v>
      </c>
      <c r="J136" s="61" t="s">
        <v>123</v>
      </c>
      <c r="K136" s="61" t="s">
        <v>127</v>
      </c>
      <c r="L136" s="61" t="s">
        <v>128</v>
      </c>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row>
    <row r="137" spans="1:7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row>
    <row r="138" spans="1:75">
      <c r="H138" s="467" t="s">
        <v>186</v>
      </c>
      <c r="I138" s="468"/>
      <c r="J138" s="468"/>
      <c r="K138" s="468"/>
      <c r="L138" s="468"/>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row>
    <row r="139" spans="1:7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row>
    <row r="140" spans="1:7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row>
    <row r="141" spans="1:7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row>
    <row r="142" spans="1:7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row>
    <row r="143" spans="1:7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row>
    <row r="144" spans="1:7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row>
    <row r="145" spans="9:51">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row>
    <row r="146" spans="9:51">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row>
    <row r="147" spans="9:51">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row>
    <row r="148" spans="9:51">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row>
    <row r="149" spans="9:51">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row>
    <row r="150" spans="9:51">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row>
    <row r="151" spans="9:51">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row>
    <row r="152" spans="9:51">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row>
    <row r="153" spans="9:51">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row>
    <row r="154" spans="9:51">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row>
    <row r="155" spans="9:51">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row>
    <row r="156" spans="9:51">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row>
    <row r="157" spans="9:51">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row>
    <row r="158" spans="9:51">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row>
    <row r="159" spans="9:51">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row>
    <row r="160" spans="9:51">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row>
    <row r="161" spans="9:51">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row>
    <row r="162" spans="9:51">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row>
    <row r="163" spans="9:51">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row>
    <row r="164" spans="9:51">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row>
    <row r="165" spans="9:51">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row>
    <row r="166" spans="9:51">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row>
    <row r="167" spans="9:51">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row>
    <row r="168" spans="9:51">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row>
    <row r="169" spans="9:51">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row>
    <row r="170" spans="9:51">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row>
    <row r="171" spans="9:51">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row>
    <row r="172" spans="9:51">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row>
    <row r="173" spans="9:51">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row>
    <row r="174" spans="9:51">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row>
    <row r="175" spans="9:51">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row>
    <row r="176" spans="9:51">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row>
    <row r="177" spans="9:51">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row>
    <row r="178" spans="9:51">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row>
    <row r="179" spans="9:51">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row>
    <row r="180" spans="9:51">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row>
    <row r="181" spans="9:51">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row>
    <row r="182" spans="9:51">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row>
    <row r="183" spans="9:51">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row>
    <row r="184" spans="9:51">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row>
    <row r="185" spans="9:51">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row>
    <row r="186" spans="9:51">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row>
    <row r="187" spans="9:51">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row>
    <row r="188" spans="9:51">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row>
    <row r="189" spans="9:51">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row>
    <row r="190" spans="9:51">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row>
    <row r="191" spans="9:51">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row>
    <row r="192" spans="9:51">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row>
    <row r="193" spans="9:51">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row>
    <row r="194" spans="9:51">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row>
    <row r="195" spans="9:51">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row>
    <row r="196" spans="9:51">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row>
    <row r="197" spans="9:51">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row>
    <row r="198" spans="9:51">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row>
    <row r="199" spans="9:51">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row>
    <row r="200" spans="9:51">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row>
    <row r="201" spans="9:51">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row>
    <row r="202" spans="9:51">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row>
    <row r="203" spans="9:51">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row>
    <row r="204" spans="9:51">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row>
    <row r="205" spans="9:51">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row>
    <row r="206" spans="9:51">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row>
    <row r="207" spans="9:51">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row>
    <row r="208" spans="9:51">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row>
    <row r="209" spans="9:51">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row>
    <row r="210" spans="9:51">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row>
    <row r="211" spans="9:51">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row>
    <row r="212" spans="9:51">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row>
    <row r="213" spans="9:51">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row>
    <row r="214" spans="9:51">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row>
    <row r="215" spans="9:51">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row>
    <row r="216" spans="9:51">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row>
    <row r="217" spans="9:51">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row>
    <row r="218" spans="9:51">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row>
    <row r="219" spans="9:51">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row>
    <row r="220" spans="9:51">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row>
    <row r="221" spans="9:51">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row>
    <row r="222" spans="9:51">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row>
    <row r="223" spans="9:51">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row>
    <row r="224" spans="9:51">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row>
    <row r="225" spans="9:51">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row>
    <row r="226" spans="9:51">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row>
    <row r="227" spans="9:51">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row>
    <row r="228" spans="9:51">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row>
    <row r="229" spans="9:51">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row>
    <row r="230" spans="9:51">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row>
    <row r="231" spans="9:51">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row>
    <row r="232" spans="9:51">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row>
    <row r="233" spans="9:51">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row>
    <row r="234" spans="9:51">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row>
    <row r="235" spans="9:51">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row>
    <row r="236" spans="9:51">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row>
    <row r="237" spans="9:51">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row>
    <row r="238" spans="9:51">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row>
    <row r="239" spans="9:51">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row>
    <row r="240" spans="9:51">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row>
    <row r="241" spans="9:51">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row>
    <row r="242" spans="9:51">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row>
    <row r="243" spans="9:51">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row>
    <row r="244" spans="9:51">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row>
    <row r="245" spans="9:51">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row>
    <row r="246" spans="9:51">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row>
    <row r="247" spans="9:51">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row>
    <row r="248" spans="9:51">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row>
    <row r="249" spans="9:51">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row>
    <row r="250" spans="9:51">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row>
    <row r="251" spans="9:51">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row>
    <row r="252" spans="9:51">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row>
    <row r="253" spans="9:51">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row>
    <row r="254" spans="9:51">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row>
    <row r="255" spans="9:51">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row>
    <row r="256" spans="9:51">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row>
    <row r="257" spans="9:51">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row>
    <row r="258" spans="9:51">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row>
    <row r="259" spans="9:51">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row>
    <row r="260" spans="9:51">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row>
    <row r="261" spans="9:51">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row>
    <row r="262" spans="9:51">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row>
    <row r="263" spans="9:51">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row>
    <row r="264" spans="9:51">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row>
    <row r="265" spans="9:51">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row>
    <row r="266" spans="9:51">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row>
    <row r="267" spans="9:51">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row>
    <row r="268" spans="9:51">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row>
    <row r="269" spans="9:51">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row>
    <row r="270" spans="9:51">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row>
    <row r="271" spans="9:51">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row>
    <row r="272" spans="9:51">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row>
    <row r="273" spans="9:51">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row>
    <row r="274" spans="9:51">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row>
    <row r="275" spans="9:51">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row>
    <row r="276" spans="9:51">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row>
    <row r="277" spans="9:51">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row>
    <row r="278" spans="9:51">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row>
    <row r="279" spans="9:51">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row>
    <row r="280" spans="9:51">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row>
    <row r="281" spans="9:51">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row>
    <row r="282" spans="9:51">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row>
    <row r="283" spans="9:51">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row>
    <row r="284" spans="9:51">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row>
    <row r="285" spans="9:51">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row>
    <row r="286" spans="9:51">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row>
    <row r="287" spans="9:51">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row>
    <row r="288" spans="9:51">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row>
    <row r="289" spans="9:51">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row>
    <row r="290" spans="9:51">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row>
    <row r="291" spans="9:51">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row>
    <row r="292" spans="9:51">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row>
    <row r="293" spans="9:51">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row>
    <row r="294" spans="9:51">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row>
    <row r="295" spans="9:51">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row>
    <row r="296" spans="9:51">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row>
    <row r="297" spans="9:51">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row>
    <row r="298" spans="9:51">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row>
    <row r="299" spans="9:51">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row>
    <row r="300" spans="9:51">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row>
    <row r="301" spans="9:51">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row>
    <row r="302" spans="9:51">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row>
    <row r="303" spans="9:51">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row>
    <row r="304" spans="9:51">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row>
    <row r="305" spans="9:51">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row>
    <row r="306" spans="9:51">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row>
    <row r="307" spans="9:51">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row>
    <row r="308" spans="9:51">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row>
    <row r="309" spans="9:51">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row>
    <row r="310" spans="9:51">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row>
    <row r="311" spans="9:51">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row>
    <row r="312" spans="9:51">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row>
    <row r="313" spans="9:51">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row>
    <row r="314" spans="9:51">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row>
    <row r="315" spans="9:51">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row>
    <row r="316" spans="9:51">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row>
    <row r="317" spans="9:51">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row>
    <row r="318" spans="9:51">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row>
    <row r="319" spans="9:51">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row>
    <row r="320" spans="9:51">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row>
    <row r="321" spans="9:51">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row>
    <row r="322" spans="9:51">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row>
    <row r="323" spans="9:51">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row>
    <row r="324" spans="9:51">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row>
    <row r="325" spans="9:51">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row>
    <row r="326" spans="9:51">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row>
    <row r="327" spans="9:51">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row>
    <row r="328" spans="9:51">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row>
    <row r="329" spans="9:51">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row>
    <row r="330" spans="9:51">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row>
    <row r="331" spans="9:51">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row>
    <row r="332" spans="9:51">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row>
    <row r="333" spans="9:51">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row>
    <row r="334" spans="9:51">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row>
    <row r="335" spans="9:51">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row>
    <row r="336" spans="9:51">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row>
    <row r="337" spans="9:51">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row>
    <row r="338" spans="9:51">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row>
    <row r="339" spans="9:51">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row>
    <row r="340" spans="9:51">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row>
    <row r="341" spans="9:51">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row>
    <row r="342" spans="9:51">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row>
    <row r="343" spans="9:51">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row>
    <row r="344" spans="9:51">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row>
    <row r="345" spans="9:51">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row>
    <row r="346" spans="9:51">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row>
    <row r="347" spans="9:51">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row>
    <row r="348" spans="9:51">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row>
    <row r="349" spans="9:51">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row>
    <row r="350" spans="9:51">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row>
    <row r="351" spans="9:51">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row>
    <row r="352" spans="9:51">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row>
    <row r="353" spans="9:51">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row>
    <row r="354" spans="9:51">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row>
    <row r="355" spans="9:51">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row>
    <row r="356" spans="9:51">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row>
    <row r="357" spans="9:51">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row>
    <row r="358" spans="9:51">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row>
    <row r="359" spans="9:51">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row>
    <row r="360" spans="9:51">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row>
    <row r="361" spans="9:51">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row>
    <row r="362" spans="9:51">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row>
    <row r="363" spans="9:51">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row>
    <row r="364" spans="9:51">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row>
    <row r="365" spans="9:51">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row>
    <row r="366" spans="9:51">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row>
    <row r="367" spans="9:51">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row>
    <row r="368" spans="9:51">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row>
    <row r="369" spans="9:51">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row>
    <row r="370" spans="9:51">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row>
    <row r="371" spans="9:51">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row>
    <row r="372" spans="9:51">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row>
    <row r="373" spans="9:51">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row>
    <row r="374" spans="9:51">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row>
    <row r="375" spans="9:51">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row>
    <row r="376" spans="9:51">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row>
    <row r="377" spans="9:51">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row>
    <row r="378" spans="9:51">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row>
    <row r="379" spans="9:51">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row>
    <row r="380" spans="9:51">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row>
    <row r="381" spans="9:51">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row>
    <row r="382" spans="9:51">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row>
    <row r="383" spans="9:51">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row>
    <row r="384" spans="9:51">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row>
    <row r="385" spans="9:51">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row>
    <row r="386" spans="9:51">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row>
    <row r="387" spans="9:51">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row>
    <row r="388" spans="9:51">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row>
    <row r="389" spans="9:51">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row>
    <row r="390" spans="9:51">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row>
    <row r="391" spans="9:51">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row>
    <row r="392" spans="9:51">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row>
    <row r="393" spans="9:51">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row>
    <row r="394" spans="9:51">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row>
    <row r="395" spans="9:51">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row>
    <row r="396" spans="9:51">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row>
    <row r="397" spans="9:51">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row>
    <row r="398" spans="9:51">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row>
    <row r="399" spans="9:51">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row>
    <row r="400" spans="9:51">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row>
    <row r="401" spans="9:51">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row>
    <row r="402" spans="9:51">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row>
    <row r="403" spans="9:51">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row>
    <row r="404" spans="9:51">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row>
    <row r="405" spans="9:51">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row>
    <row r="406" spans="9:51">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row>
    <row r="407" spans="9:51">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row>
    <row r="408" spans="9:51">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row>
    <row r="409" spans="9:51">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row>
    <row r="410" spans="9:51">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row>
    <row r="411" spans="9:51">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row>
    <row r="412" spans="9:51">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row>
    <row r="413" spans="9:51">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row>
    <row r="414" spans="9:51">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row>
    <row r="415" spans="9:51">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row>
    <row r="416" spans="9:51">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row>
    <row r="417" spans="9:51">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row>
    <row r="418" spans="9:51">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row>
    <row r="419" spans="9:51">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row>
    <row r="420" spans="9:51">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row>
    <row r="421" spans="9:51">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row>
    <row r="422" spans="9:51">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row>
    <row r="423" spans="9:51">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row>
    <row r="424" spans="9:51">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row>
    <row r="425" spans="9:51">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row>
    <row r="426" spans="9:51">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row>
    <row r="427" spans="9:51">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row>
    <row r="428" spans="9:51">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row>
    <row r="429" spans="9:51">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row>
    <row r="430" spans="9:51">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row>
    <row r="431" spans="9:51">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row>
    <row r="432" spans="9:51">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row>
    <row r="433" spans="9:51">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row>
    <row r="434" spans="9:51">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row>
    <row r="435" spans="9:51">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row>
    <row r="436" spans="9:51">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row>
    <row r="437" spans="9:51">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row>
    <row r="438" spans="9:51">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row>
    <row r="439" spans="9:51">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row>
    <row r="440" spans="9:51">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row>
    <row r="441" spans="9:51">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row>
    <row r="442" spans="9:51">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row>
    <row r="443" spans="9:51">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row>
    <row r="444" spans="9:51">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row>
    <row r="445" spans="9:51">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row>
    <row r="446" spans="9:51">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row>
    <row r="447" spans="9:51">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row>
    <row r="448" spans="9:51">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row>
    <row r="449" spans="9:51">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row>
    <row r="450" spans="9:51">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row>
    <row r="451" spans="9:51">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row>
    <row r="452" spans="9:51">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row>
    <row r="453" spans="9:51">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row>
    <row r="454" spans="9:51">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row>
    <row r="455" spans="9:51">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row>
    <row r="456" spans="9:51">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row>
    <row r="457" spans="9:51">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row>
    <row r="458" spans="9:51">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row>
    <row r="459" spans="9:51">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row>
    <row r="460" spans="9:51">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row>
    <row r="461" spans="9:51">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row>
    <row r="462" spans="9:51">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row>
    <row r="463" spans="9:51">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row>
    <row r="464" spans="9:51">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row>
    <row r="465" spans="9:51">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row>
    <row r="466" spans="9:51">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row>
    <row r="467" spans="9:51">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row>
    <row r="468" spans="9:51">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row>
    <row r="469" spans="9:51">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row>
    <row r="470" spans="9:51">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row>
    <row r="471" spans="9:51">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row>
    <row r="472" spans="9:51">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row>
    <row r="473" spans="9:51">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row>
    <row r="474" spans="9:51">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row>
    <row r="475" spans="9:51">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row>
    <row r="476" spans="9:51">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row>
    <row r="477" spans="9:51">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row>
    <row r="478" spans="9:51">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row>
    <row r="479" spans="9:51">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row>
    <row r="480" spans="9:51">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row>
    <row r="481" spans="9:51">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row>
    <row r="482" spans="9:51">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row>
    <row r="483" spans="9:51">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row>
    <row r="484" spans="9:51">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row>
    <row r="485" spans="9:51">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row>
    <row r="486" spans="9:51">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row>
    <row r="487" spans="9:51">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row>
    <row r="488" spans="9:51">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row>
    <row r="489" spans="9:51">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row>
    <row r="490" spans="9:51">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row>
    <row r="491" spans="9:51">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row>
    <row r="492" spans="9:51">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row>
    <row r="493" spans="9:51">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row>
    <row r="494" spans="9:51">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row>
    <row r="495" spans="9:51">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row>
    <row r="496" spans="9:51">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row>
    <row r="497" spans="9:51">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row>
    <row r="498" spans="9:51">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row>
    <row r="499" spans="9:51">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row>
    <row r="500" spans="9:51">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row>
    <row r="501" spans="9:51">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row>
    <row r="502" spans="9:51">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row>
    <row r="503" spans="9:51">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row>
    <row r="504" spans="9:51">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row>
    <row r="505" spans="9:51">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row>
    <row r="506" spans="9:51">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row>
    <row r="507" spans="9:51">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row>
    <row r="508" spans="9:51">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row>
    <row r="509" spans="9:51">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row>
    <row r="510" spans="9:51">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row>
    <row r="511" spans="9:51">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row>
    <row r="512" spans="9:51">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row>
    <row r="513" spans="9:51">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row>
    <row r="514" spans="9:51">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row>
    <row r="515" spans="9:51">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row>
    <row r="516" spans="9:51">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row>
    <row r="517" spans="9:51">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row>
    <row r="518" spans="9:51">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row>
    <row r="519" spans="9:51">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row>
    <row r="520" spans="9:51">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row>
    <row r="521" spans="9:51">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row>
    <row r="522" spans="9:51">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row>
    <row r="523" spans="9:51">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row>
    <row r="524" spans="9:51">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row>
    <row r="525" spans="9:51">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row>
    <row r="526" spans="9:51">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row>
    <row r="527" spans="9:51">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row>
  </sheetData>
  <mergeCells count="51">
    <mergeCell ref="X2:BW129"/>
    <mergeCell ref="E124:K124"/>
    <mergeCell ref="A9:H9"/>
    <mergeCell ref="A11:H11"/>
    <mergeCell ref="I11:W11"/>
    <mergeCell ref="A19:H19"/>
    <mergeCell ref="I19:W19"/>
    <mergeCell ref="P9:W9"/>
    <mergeCell ref="L9:O9"/>
    <mergeCell ref="I9:K9"/>
    <mergeCell ref="A36:H36"/>
    <mergeCell ref="I36:W36"/>
    <mergeCell ref="A25:H25"/>
    <mergeCell ref="I25:W25"/>
    <mergeCell ref="A31:H31"/>
    <mergeCell ref="I31:W31"/>
    <mergeCell ref="A74:H74"/>
    <mergeCell ref="I74:W74"/>
    <mergeCell ref="A42:H42"/>
    <mergeCell ref="I42:W42"/>
    <mergeCell ref="A47:H47"/>
    <mergeCell ref="I47:W47"/>
    <mergeCell ref="A63:H63"/>
    <mergeCell ref="I63:W63"/>
    <mergeCell ref="A55:H55"/>
    <mergeCell ref="I55:W55"/>
    <mergeCell ref="A69:H69"/>
    <mergeCell ref="I69:W69"/>
    <mergeCell ref="A2:I7"/>
    <mergeCell ref="A8:W8"/>
    <mergeCell ref="V2:W3"/>
    <mergeCell ref="V4:W5"/>
    <mergeCell ref="V6:W7"/>
    <mergeCell ref="J2:S7"/>
    <mergeCell ref="N125:R125"/>
    <mergeCell ref="N128:R128"/>
    <mergeCell ref="G126:I126"/>
    <mergeCell ref="G128:I128"/>
    <mergeCell ref="G127:I127"/>
    <mergeCell ref="G125:I125"/>
    <mergeCell ref="H138:L138"/>
    <mergeCell ref="N126:R126"/>
    <mergeCell ref="N127:R127"/>
    <mergeCell ref="M129:M130"/>
    <mergeCell ref="N129:R129"/>
    <mergeCell ref="N130:R130"/>
    <mergeCell ref="M124:R124"/>
    <mergeCell ref="A106:H106"/>
    <mergeCell ref="I106:W106"/>
    <mergeCell ref="A113:H113"/>
    <mergeCell ref="I113:W113"/>
  </mergeCells>
  <phoneticPr fontId="0" type="noConversion"/>
  <conditionalFormatting sqref="K125:K128">
    <cfRule type="cellIs" dxfId="14" priority="776" stopIfTrue="1" operator="greaterThan">
      <formula>0</formula>
    </cfRule>
  </conditionalFormatting>
  <conditionalFormatting sqref="K114:K121 O114:O121 O107:O112 K107:K112 K43:K46 K70:K73 O70:O73 K64:K68 O64:O68 K56:K62 O56:O62 K48:K54 O48:O54 O43:O46 O37:O41 K32:K35 O32:O35 K26:K30 O26:O30 K37:K41 K20:K24 O20:O24 K12:K18 O12:O18 O75:O104 K75:K104">
    <cfRule type="containsText" dxfId="13" priority="687" operator="containsText" text="extrema">
      <formula>NOT(ISERROR(SEARCH("extrema",K12)))</formula>
    </cfRule>
    <cfRule type="containsText" dxfId="12" priority="688" operator="containsText" text="alta">
      <formula>NOT(ISERROR(SEARCH("alta",K12)))</formula>
    </cfRule>
    <cfRule type="containsText" dxfId="11" priority="689" operator="containsText" text="moderada">
      <formula>NOT(ISERROR(SEARCH("moderada",K12)))</formula>
    </cfRule>
    <cfRule type="containsText" dxfId="10" priority="690" operator="containsText" text="baja">
      <formula>NOT(ISERROR(SEARCH("baja",K12)))</formula>
    </cfRule>
  </conditionalFormatting>
  <conditionalFormatting sqref="I114:I121 I107:I112 I12:I18 I70:I73 I64:I68 I56:I62 I48:I54 I43:I46 I37:I41 I32:I35 I26:I30 I20:I24 I75:I104">
    <cfRule type="cellIs" dxfId="9" priority="787" stopIfTrue="1" operator="equal">
      <formula>"Menor"</formula>
    </cfRule>
    <cfRule type="cellIs" dxfId="8" priority="788" stopIfTrue="1" operator="equal">
      <formula>"Moderado"</formula>
    </cfRule>
  </conditionalFormatting>
  <conditionalFormatting sqref="J114:J121 J107:J112 J12:J18 J70:J73 J64:J68 J56:J62 J48:J54 J43:J46 J37:J41 J32:J35 J26:J30 J20:J24 J75:J104">
    <cfRule type="cellIs" dxfId="7" priority="789" stopIfTrue="1" operator="equal">
      <formula>"Casi seguro"</formula>
    </cfRule>
    <cfRule type="cellIs" dxfId="6" priority="790" stopIfTrue="1" operator="equal">
      <formula>"Probable"</formula>
    </cfRule>
    <cfRule type="cellIs" dxfId="5" priority="791" stopIfTrue="1" operator="equal">
      <formula>"Posible"</formula>
    </cfRule>
  </conditionalFormatting>
  <conditionalFormatting sqref="J114:J121 J107:J112 J12:J18 J70:J73 J64:J68 J56:J62 J48:J54 J43:J46 J37:J41 J32:J35 J26:J30 J20:J24 J75:J104">
    <cfRule type="cellIs" dxfId="4" priority="792" stopIfTrue="1" operator="equal">
      <formula>"Rara Vez"</formula>
    </cfRule>
    <cfRule type="cellIs" dxfId="3" priority="793" stopIfTrue="1" operator="equal">
      <formula>"Improbable"</formula>
    </cfRule>
  </conditionalFormatting>
  <conditionalFormatting sqref="I114:I121 I107:I112 I12:I18 I70:I73 I64:I68 I56:I62 I48:I54 I43:I46 I37:I41 I32:I35 I26:I30 I20:I24 I75:I104">
    <cfRule type="containsText" dxfId="2" priority="786" stopIfTrue="1" operator="containsText" text="Insignificante">
      <formula>NOT(ISERROR(SEARCH("Insignificante",I12)))</formula>
    </cfRule>
  </conditionalFormatting>
  <conditionalFormatting sqref="I114:I121 I107:I112 I12:I18 I70:I73 I64:I68 I56:I62 I48:I54 I43:I46 I37:I41 I32:I35 I26:I30 I20:I24 I75:I104">
    <cfRule type="containsText" dxfId="1" priority="685" operator="containsText" text="Catastrófico">
      <formula>NOT(ISERROR(SEARCH("Catastrófico",I12)))</formula>
    </cfRule>
    <cfRule type="containsText" dxfId="0" priority="686" stopIfTrue="1" operator="containsText" text="Mayor">
      <formula>NOT(ISERROR(SEARCH("Mayor",I12)))</formula>
    </cfRule>
  </conditionalFormatting>
  <dataValidations xWindow="309" yWindow="347" count="10">
    <dataValidation type="list" allowBlank="1" showInputMessage="1" showErrorMessage="1" sqref="D114:D121 D107:D112 D56:D62 D70:D73 D48:D54 D64:D68 D12:D18 D43:D46 D32:D35 D20:D24 D26:D30 D37:D41 D75:D104">
      <formula1>$B$1:$J$1</formula1>
    </dataValidation>
    <dataValidation allowBlank="1" showInputMessage="1" showErrorMessage="1" promptTitle="Descripción de los controles " prompt="Describa brevemente los controles que existen para el riesgo, de acuerdo con la columna anterior" sqref="N107 N10"/>
    <dataValidation allowBlank="1" showInputMessage="1" showErrorMessage="1" promptTitle="Opciones de manejo" prompt="Ver cuatro de opciones de manejo y seleccionar la mas apropiada según el caso" sqref="P107 P10"/>
    <dataValidation allowBlank="1" showInputMessage="1" showErrorMessage="1" promptTitle="Acciones" prompt="De acuerdo con la opción de manejo seleccionada, defina las acciones a desarrollar para cuplir con la misma" sqref="Q107 Q10"/>
    <dataValidation allowBlank="1" showDropDown="1" showInputMessage="1" showErrorMessage="1" sqref="H75 H80 H14:H16 H20:H21"/>
    <dataValidation allowBlank="1" showInputMessage="1" showErrorMessage="1" promptTitle="Impacto" prompt="Es la magnitud de sus efectos en caso de que se materialice el riesgo, a manera de referencia, se adjunta a esta matriz un cuadro de impactos en la hoja &quot;Impactos&quot; " sqref="I19 I36 I25 I10:I11"/>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J10"/>
    <dataValidation allowBlank="1" showInputMessage="1" showErrorMessage="1" promptTitle="Evaluación de riesgos" prompt="De acuerdo al impacto y la probabilidad de ocurrencia, la matriz evalúa y valora el riesgo" sqref="K10"/>
    <dataValidation allowBlank="1" showInputMessage="1" showErrorMessage="1" promptTitle="Controles existentes" prompt="De la lista desplegable, seleccione la opción que mejor se adecúe al riesgo planteado" sqref="L10"/>
    <dataValidation allowBlank="1" showInputMessage="1" showErrorMessage="1" promptTitle="Valoración del riesgo" prompt="La valoración del riesgo toma como base la calificación y evaluación de los riesgos." sqref="O10"/>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O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512"/>
      <c r="B1" s="512"/>
      <c r="C1" s="470" t="s">
        <v>33</v>
      </c>
      <c r="D1" s="470"/>
      <c r="E1" s="470"/>
      <c r="F1" s="513" t="s">
        <v>209</v>
      </c>
      <c r="G1" s="513"/>
    </row>
    <row r="2" spans="1:15" ht="21.75" customHeight="1">
      <c r="A2" s="512"/>
      <c r="B2" s="512"/>
      <c r="C2" s="470"/>
      <c r="D2" s="470"/>
      <c r="E2" s="470"/>
      <c r="F2" s="513" t="s">
        <v>215</v>
      </c>
      <c r="G2" s="513"/>
    </row>
    <row r="3" spans="1:15" ht="22.5" customHeight="1">
      <c r="A3" s="512"/>
      <c r="B3" s="512"/>
      <c r="C3" s="470"/>
      <c r="D3" s="470"/>
      <c r="E3" s="470"/>
      <c r="F3" s="513" t="s">
        <v>946</v>
      </c>
      <c r="G3" s="513"/>
    </row>
    <row r="6" spans="1:15" ht="13.5" thickBot="1"/>
    <row r="7" spans="1:15" ht="13.5" customHeight="1" thickBot="1">
      <c r="A7" s="488" t="s">
        <v>14</v>
      </c>
      <c r="B7" s="499" t="s">
        <v>15</v>
      </c>
      <c r="C7" s="500"/>
      <c r="D7" s="488" t="s">
        <v>16</v>
      </c>
      <c r="E7" s="499" t="s">
        <v>17</v>
      </c>
      <c r="F7" s="500"/>
      <c r="G7" s="490" t="s">
        <v>18</v>
      </c>
      <c r="I7" s="488" t="s">
        <v>14</v>
      </c>
      <c r="J7" s="499" t="s">
        <v>15</v>
      </c>
      <c r="K7" s="500"/>
      <c r="L7" s="488" t="s">
        <v>16</v>
      </c>
      <c r="M7" s="499" t="s">
        <v>17</v>
      </c>
      <c r="N7" s="500"/>
      <c r="O7" s="490" t="s">
        <v>18</v>
      </c>
    </row>
    <row r="8" spans="1:15" ht="12.75" customHeight="1">
      <c r="A8" s="498"/>
      <c r="B8" s="24" t="s">
        <v>19</v>
      </c>
      <c r="C8" s="24" t="s">
        <v>21</v>
      </c>
      <c r="D8" s="498"/>
      <c r="E8" s="488" t="s">
        <v>23</v>
      </c>
      <c r="F8" s="488" t="s">
        <v>24</v>
      </c>
      <c r="G8" s="491"/>
      <c r="I8" s="498"/>
      <c r="J8" s="24" t="s">
        <v>19</v>
      </c>
      <c r="K8" s="24" t="s">
        <v>21</v>
      </c>
      <c r="L8" s="498"/>
      <c r="M8" s="488" t="s">
        <v>23</v>
      </c>
      <c r="N8" s="488" t="s">
        <v>24</v>
      </c>
      <c r="O8" s="491"/>
    </row>
    <row r="9" spans="1:15" ht="51.75" customHeight="1" thickBot="1">
      <c r="A9" s="489"/>
      <c r="B9" s="25" t="s">
        <v>20</v>
      </c>
      <c r="C9" s="25" t="s">
        <v>22</v>
      </c>
      <c r="D9" s="489"/>
      <c r="E9" s="489"/>
      <c r="F9" s="489"/>
      <c r="G9" s="492"/>
      <c r="I9" s="489"/>
      <c r="J9" s="25" t="s">
        <v>20</v>
      </c>
      <c r="K9" s="25" t="s">
        <v>22</v>
      </c>
      <c r="L9" s="489"/>
      <c r="M9" s="489"/>
      <c r="N9" s="489"/>
      <c r="O9" s="492"/>
    </row>
    <row r="10" spans="1:15" ht="56.25" customHeight="1" thickBot="1">
      <c r="A10" s="490" t="str">
        <f>'Mapa de Riesgos.'!N12</f>
        <v xml:space="preserve">Manuales de procesos y procedimientos adoptados por la entidad. </v>
      </c>
      <c r="B10" s="493" t="s">
        <v>373</v>
      </c>
      <c r="C10" s="493"/>
      <c r="D10" s="26" t="s">
        <v>25</v>
      </c>
      <c r="E10" s="27">
        <v>15</v>
      </c>
      <c r="F10" s="27"/>
      <c r="G10" s="122" t="s">
        <v>374</v>
      </c>
      <c r="I10" s="490" t="e">
        <f>'Mapa de Riesgos.'!#REF!</f>
        <v>#REF!</v>
      </c>
      <c r="J10" s="493" t="s">
        <v>373</v>
      </c>
      <c r="K10" s="493"/>
      <c r="L10" s="26" t="s">
        <v>25</v>
      </c>
      <c r="M10" s="27">
        <v>15</v>
      </c>
      <c r="N10" s="27"/>
      <c r="O10" s="122" t="s">
        <v>387</v>
      </c>
    </row>
    <row r="11" spans="1:15" ht="46.5" customHeight="1">
      <c r="A11" s="491"/>
      <c r="B11" s="494"/>
      <c r="C11" s="494"/>
      <c r="D11" s="493" t="s">
        <v>26</v>
      </c>
      <c r="E11" s="490">
        <v>5</v>
      </c>
      <c r="F11" s="490"/>
      <c r="G11" s="496" t="s">
        <v>375</v>
      </c>
      <c r="I11" s="491"/>
      <c r="J11" s="494"/>
      <c r="K11" s="494"/>
      <c r="L11" s="493" t="s">
        <v>26</v>
      </c>
      <c r="M11" s="490">
        <v>5</v>
      </c>
      <c r="N11" s="490"/>
      <c r="O11" s="496" t="s">
        <v>375</v>
      </c>
    </row>
    <row r="12" spans="1:15" ht="13.5" customHeight="1" thickBot="1">
      <c r="A12" s="491"/>
      <c r="B12" s="494"/>
      <c r="C12" s="494"/>
      <c r="D12" s="495"/>
      <c r="E12" s="491"/>
      <c r="F12" s="492"/>
      <c r="G12" s="497"/>
      <c r="I12" s="491"/>
      <c r="J12" s="494"/>
      <c r="K12" s="494"/>
      <c r="L12" s="495"/>
      <c r="M12" s="491"/>
      <c r="N12" s="492"/>
      <c r="O12" s="497"/>
    </row>
    <row r="13" spans="1:15" ht="30.75" customHeight="1" thickBot="1">
      <c r="A13" s="491"/>
      <c r="B13" s="494"/>
      <c r="C13" s="494"/>
      <c r="D13" s="124" t="s">
        <v>27</v>
      </c>
      <c r="E13" s="125">
        <v>0</v>
      </c>
      <c r="F13" s="27">
        <v>15</v>
      </c>
      <c r="G13" s="122" t="s">
        <v>376</v>
      </c>
      <c r="I13" s="491"/>
      <c r="J13" s="494"/>
      <c r="K13" s="494"/>
      <c r="L13" s="124" t="s">
        <v>27</v>
      </c>
      <c r="M13" s="125">
        <v>0</v>
      </c>
      <c r="N13" s="27">
        <v>15</v>
      </c>
      <c r="O13" s="122" t="s">
        <v>376</v>
      </c>
    </row>
    <row r="14" spans="1:15" ht="90" thickBot="1">
      <c r="A14" s="491"/>
      <c r="B14" s="494"/>
      <c r="C14" s="494"/>
      <c r="D14" s="124" t="s">
        <v>28</v>
      </c>
      <c r="E14" s="125">
        <v>10</v>
      </c>
      <c r="F14" s="27"/>
      <c r="G14" s="123" t="s">
        <v>377</v>
      </c>
      <c r="I14" s="491"/>
      <c r="J14" s="494"/>
      <c r="K14" s="494"/>
      <c r="L14" s="124" t="s">
        <v>28</v>
      </c>
      <c r="M14" s="125">
        <v>10</v>
      </c>
      <c r="N14" s="27"/>
      <c r="O14" s="123" t="s">
        <v>388</v>
      </c>
    </row>
    <row r="15" spans="1:15" ht="65.25" customHeight="1" thickBot="1">
      <c r="A15" s="491"/>
      <c r="B15" s="494"/>
      <c r="C15" s="494"/>
      <c r="D15" s="26" t="s">
        <v>29</v>
      </c>
      <c r="E15" s="27">
        <v>15</v>
      </c>
      <c r="F15" s="27"/>
      <c r="G15" s="122" t="s">
        <v>378</v>
      </c>
      <c r="I15" s="491"/>
      <c r="J15" s="494"/>
      <c r="K15" s="494"/>
      <c r="L15" s="26" t="s">
        <v>29</v>
      </c>
      <c r="M15" s="27">
        <v>15</v>
      </c>
      <c r="N15" s="27"/>
      <c r="O15" s="122" t="s">
        <v>389</v>
      </c>
    </row>
    <row r="16" spans="1:15" ht="57.75" customHeight="1" thickBot="1">
      <c r="A16" s="491"/>
      <c r="B16" s="494"/>
      <c r="C16" s="494"/>
      <c r="D16" s="26" t="s">
        <v>30</v>
      </c>
      <c r="E16" s="27">
        <v>10</v>
      </c>
      <c r="F16" s="27"/>
      <c r="G16" s="122" t="s">
        <v>379</v>
      </c>
      <c r="I16" s="491"/>
      <c r="J16" s="494"/>
      <c r="K16" s="494"/>
      <c r="L16" s="26" t="s">
        <v>30</v>
      </c>
      <c r="M16" s="27">
        <v>10</v>
      </c>
      <c r="N16" s="27"/>
      <c r="O16" s="122" t="s">
        <v>390</v>
      </c>
    </row>
    <row r="17" spans="1:15" ht="57.75" customHeight="1" thickBot="1">
      <c r="A17" s="491"/>
      <c r="B17" s="494"/>
      <c r="C17" s="494"/>
      <c r="D17" s="26" t="s">
        <v>31</v>
      </c>
      <c r="E17" s="27">
        <v>30</v>
      </c>
      <c r="F17" s="27"/>
      <c r="G17" s="122" t="s">
        <v>380</v>
      </c>
      <c r="I17" s="491"/>
      <c r="J17" s="494"/>
      <c r="K17" s="494"/>
      <c r="L17" s="26" t="s">
        <v>31</v>
      </c>
      <c r="M17" s="27">
        <v>30</v>
      </c>
      <c r="N17" s="27"/>
      <c r="O17" s="122" t="s">
        <v>380</v>
      </c>
    </row>
    <row r="18" spans="1:15" ht="15.75" thickBot="1">
      <c r="A18" s="492"/>
      <c r="B18" s="495"/>
      <c r="C18" s="495"/>
      <c r="D18" s="28" t="s">
        <v>32</v>
      </c>
      <c r="E18" s="27">
        <f>SUM(E10:E17)</f>
        <v>85</v>
      </c>
      <c r="F18" s="27"/>
      <c r="G18" s="27"/>
      <c r="I18" s="492"/>
      <c r="J18" s="495"/>
      <c r="K18" s="495"/>
      <c r="L18" s="28" t="s">
        <v>32</v>
      </c>
      <c r="M18" s="27">
        <f>SUM(M10:M17)</f>
        <v>85</v>
      </c>
      <c r="N18" s="27"/>
      <c r="O18" s="27"/>
    </row>
    <row r="20" spans="1:15" ht="15">
      <c r="A20" s="501" t="s">
        <v>160</v>
      </c>
      <c r="B20" s="501"/>
      <c r="C20" s="501"/>
      <c r="D20" s="501"/>
      <c r="E20" s="501"/>
      <c r="F20" s="501"/>
      <c r="G20" s="501"/>
      <c r="I20" s="501" t="s">
        <v>160</v>
      </c>
      <c r="J20" s="501"/>
      <c r="K20" s="501"/>
      <c r="L20" s="501"/>
      <c r="M20" s="501"/>
      <c r="N20" s="501"/>
      <c r="O20" s="501"/>
    </row>
    <row r="21" spans="1:15" ht="15" thickBot="1">
      <c r="A21" s="120"/>
      <c r="B21" s="120"/>
      <c r="C21" s="120"/>
      <c r="D21" s="120"/>
      <c r="E21" s="120"/>
      <c r="F21" s="120"/>
      <c r="G21" s="120"/>
    </row>
    <row r="22" spans="1:15" ht="13.5" customHeight="1" thickBot="1">
      <c r="A22" s="488" t="s">
        <v>14</v>
      </c>
      <c r="B22" s="499" t="s">
        <v>15</v>
      </c>
      <c r="C22" s="500"/>
      <c r="D22" s="488" t="s">
        <v>16</v>
      </c>
      <c r="E22" s="499" t="s">
        <v>17</v>
      </c>
      <c r="F22" s="500"/>
      <c r="G22" s="490" t="s">
        <v>18</v>
      </c>
      <c r="I22" s="488" t="s">
        <v>14</v>
      </c>
      <c r="J22" s="499" t="s">
        <v>15</v>
      </c>
      <c r="K22" s="500"/>
      <c r="L22" s="488" t="s">
        <v>16</v>
      </c>
      <c r="M22" s="499" t="s">
        <v>17</v>
      </c>
      <c r="N22" s="500"/>
      <c r="O22" s="490" t="s">
        <v>18</v>
      </c>
    </row>
    <row r="23" spans="1:15" ht="12.75" customHeight="1">
      <c r="A23" s="498"/>
      <c r="B23" s="24" t="s">
        <v>19</v>
      </c>
      <c r="C23" s="24" t="s">
        <v>21</v>
      </c>
      <c r="D23" s="498"/>
      <c r="E23" s="488" t="s">
        <v>23</v>
      </c>
      <c r="F23" s="488" t="s">
        <v>24</v>
      </c>
      <c r="G23" s="491"/>
      <c r="I23" s="498"/>
      <c r="J23" s="24" t="s">
        <v>19</v>
      </c>
      <c r="K23" s="24" t="s">
        <v>21</v>
      </c>
      <c r="L23" s="498"/>
      <c r="M23" s="488" t="s">
        <v>23</v>
      </c>
      <c r="N23" s="488" t="s">
        <v>24</v>
      </c>
      <c r="O23" s="491"/>
    </row>
    <row r="24" spans="1:15" ht="45.75" thickBot="1">
      <c r="A24" s="489"/>
      <c r="B24" s="25" t="s">
        <v>20</v>
      </c>
      <c r="C24" s="25" t="s">
        <v>22</v>
      </c>
      <c r="D24" s="489"/>
      <c r="E24" s="489"/>
      <c r="F24" s="489"/>
      <c r="G24" s="492"/>
      <c r="I24" s="489"/>
      <c r="J24" s="25" t="s">
        <v>20</v>
      </c>
      <c r="K24" s="25" t="s">
        <v>22</v>
      </c>
      <c r="L24" s="489"/>
      <c r="M24" s="489"/>
      <c r="N24" s="489"/>
      <c r="O24" s="492"/>
    </row>
    <row r="25" spans="1:15" ht="77.25" thickBot="1">
      <c r="A25" s="490" t="str">
        <f>'Mapa de Riesgos.'!N13</f>
        <v xml:space="preserve">Plan Estrategico Institucional </v>
      </c>
      <c r="B25" s="493" t="s">
        <v>373</v>
      </c>
      <c r="C25" s="493"/>
      <c r="D25" s="26" t="s">
        <v>25</v>
      </c>
      <c r="E25" s="27">
        <v>15</v>
      </c>
      <c r="F25" s="27"/>
      <c r="G25" s="123" t="s">
        <v>381</v>
      </c>
      <c r="I25" s="490" t="str">
        <f>'Mapa de Riesgos.'!N16</f>
        <v>Se realizan campañas de sensibilización a los funcionarios, sobre los valores del Código de integridad de la entidad.</v>
      </c>
      <c r="J25" s="493" t="s">
        <v>373</v>
      </c>
      <c r="K25" s="493"/>
      <c r="L25" s="26" t="s">
        <v>25</v>
      </c>
      <c r="M25" s="27">
        <v>15</v>
      </c>
      <c r="N25" s="27"/>
      <c r="O25" s="122" t="s">
        <v>392</v>
      </c>
    </row>
    <row r="26" spans="1:15" ht="24" customHeight="1">
      <c r="A26" s="491"/>
      <c r="B26" s="494"/>
      <c r="C26" s="494"/>
      <c r="D26" s="493" t="s">
        <v>26</v>
      </c>
      <c r="E26" s="490">
        <v>5</v>
      </c>
      <c r="F26" s="490"/>
      <c r="G26" s="496" t="s">
        <v>375</v>
      </c>
      <c r="I26" s="491"/>
      <c r="J26" s="494"/>
      <c r="K26" s="494"/>
      <c r="L26" s="493" t="s">
        <v>26</v>
      </c>
      <c r="M26" s="490">
        <v>5</v>
      </c>
      <c r="N26" s="490"/>
      <c r="O26" s="496" t="s">
        <v>375</v>
      </c>
    </row>
    <row r="27" spans="1:15" ht="32.25" customHeight="1" thickBot="1">
      <c r="A27" s="491"/>
      <c r="B27" s="494"/>
      <c r="C27" s="494"/>
      <c r="D27" s="495"/>
      <c r="E27" s="492"/>
      <c r="F27" s="492"/>
      <c r="G27" s="497"/>
      <c r="I27" s="491"/>
      <c r="J27" s="494"/>
      <c r="K27" s="494"/>
      <c r="L27" s="495"/>
      <c r="M27" s="491"/>
      <c r="N27" s="492"/>
      <c r="O27" s="497"/>
    </row>
    <row r="28" spans="1:15" ht="15.75" thickBot="1">
      <c r="A28" s="491"/>
      <c r="B28" s="494"/>
      <c r="C28" s="494"/>
      <c r="D28" s="26" t="s">
        <v>27</v>
      </c>
      <c r="E28" s="27">
        <v>0</v>
      </c>
      <c r="F28" s="27">
        <v>15</v>
      </c>
      <c r="G28" s="122" t="s">
        <v>376</v>
      </c>
      <c r="I28" s="491"/>
      <c r="J28" s="494"/>
      <c r="K28" s="494"/>
      <c r="L28" s="124" t="s">
        <v>27</v>
      </c>
      <c r="M28" s="125">
        <v>0</v>
      </c>
      <c r="N28" s="27">
        <v>15</v>
      </c>
      <c r="O28" s="122" t="s">
        <v>376</v>
      </c>
    </row>
    <row r="29" spans="1:15" ht="115.5" thickBot="1">
      <c r="A29" s="491"/>
      <c r="B29" s="494"/>
      <c r="C29" s="494"/>
      <c r="D29" s="26" t="s">
        <v>28</v>
      </c>
      <c r="E29" s="27">
        <v>10</v>
      </c>
      <c r="F29" s="27"/>
      <c r="G29" s="123" t="s">
        <v>382</v>
      </c>
      <c r="I29" s="491"/>
      <c r="J29" s="494"/>
      <c r="K29" s="494"/>
      <c r="L29" s="124" t="s">
        <v>28</v>
      </c>
      <c r="M29" s="125">
        <v>10</v>
      </c>
      <c r="N29" s="27"/>
      <c r="O29" s="123" t="s">
        <v>393</v>
      </c>
    </row>
    <row r="30" spans="1:15" ht="39" thickBot="1">
      <c r="A30" s="491"/>
      <c r="B30" s="494"/>
      <c r="C30" s="494"/>
      <c r="D30" s="26" t="s">
        <v>29</v>
      </c>
      <c r="E30" s="27">
        <v>15</v>
      </c>
      <c r="F30" s="27"/>
      <c r="G30" s="122" t="s">
        <v>383</v>
      </c>
      <c r="I30" s="491"/>
      <c r="J30" s="494"/>
      <c r="K30" s="494"/>
      <c r="L30" s="26" t="s">
        <v>29</v>
      </c>
      <c r="M30" s="27">
        <v>15</v>
      </c>
      <c r="N30" s="27"/>
      <c r="O30" s="122" t="s">
        <v>262</v>
      </c>
    </row>
    <row r="31" spans="1:15" ht="217.5" thickBot="1">
      <c r="A31" s="491"/>
      <c r="B31" s="494"/>
      <c r="C31" s="494"/>
      <c r="D31" s="26" t="s">
        <v>30</v>
      </c>
      <c r="E31" s="27">
        <v>10</v>
      </c>
      <c r="F31" s="27"/>
      <c r="G31" s="122" t="s">
        <v>384</v>
      </c>
      <c r="I31" s="491"/>
      <c r="J31" s="494"/>
      <c r="K31" s="494"/>
      <c r="L31" s="26" t="s">
        <v>30</v>
      </c>
      <c r="M31" s="27">
        <v>10</v>
      </c>
      <c r="N31" s="27"/>
      <c r="O31" s="122" t="s">
        <v>394</v>
      </c>
    </row>
    <row r="32" spans="1:15" ht="115.5" thickBot="1">
      <c r="A32" s="491"/>
      <c r="B32" s="494"/>
      <c r="C32" s="494"/>
      <c r="D32" s="26" t="s">
        <v>31</v>
      </c>
      <c r="E32" s="27">
        <v>30</v>
      </c>
      <c r="F32" s="27"/>
      <c r="G32" s="122" t="s">
        <v>380</v>
      </c>
      <c r="I32" s="491"/>
      <c r="J32" s="494"/>
      <c r="K32" s="494"/>
      <c r="L32" s="26" t="s">
        <v>31</v>
      </c>
      <c r="M32" s="27">
        <v>30</v>
      </c>
      <c r="N32" s="27"/>
      <c r="O32" s="122" t="s">
        <v>380</v>
      </c>
    </row>
    <row r="33" spans="1:15" ht="15.75" thickBot="1">
      <c r="A33" s="492"/>
      <c r="B33" s="495"/>
      <c r="C33" s="495"/>
      <c r="D33" s="28" t="s">
        <v>32</v>
      </c>
      <c r="E33" s="27">
        <f>SUM(E25:E32)</f>
        <v>85</v>
      </c>
      <c r="F33" s="27"/>
      <c r="G33" s="27"/>
      <c r="I33" s="492"/>
      <c r="J33" s="495"/>
      <c r="K33" s="495"/>
      <c r="L33" s="28" t="s">
        <v>32</v>
      </c>
      <c r="M33" s="27">
        <f>SUM(M25:M32)</f>
        <v>85</v>
      </c>
      <c r="N33" s="27"/>
      <c r="O33" s="27"/>
    </row>
    <row r="35" spans="1:15" ht="15">
      <c r="A35" s="501" t="s">
        <v>160</v>
      </c>
      <c r="B35" s="501"/>
      <c r="C35" s="501"/>
      <c r="D35" s="501"/>
      <c r="E35" s="501"/>
      <c r="F35" s="501"/>
      <c r="G35" s="501"/>
    </row>
    <row r="36" spans="1:15" ht="15" thickBot="1">
      <c r="A36" s="120"/>
      <c r="B36" s="120"/>
      <c r="C36" s="120"/>
      <c r="D36" s="120"/>
      <c r="E36" s="120"/>
      <c r="F36" s="120"/>
      <c r="G36" s="120"/>
    </row>
    <row r="37" spans="1:15" ht="13.5" customHeight="1" thickBot="1">
      <c r="A37" s="488" t="s">
        <v>14</v>
      </c>
      <c r="B37" s="499" t="s">
        <v>15</v>
      </c>
      <c r="C37" s="500"/>
      <c r="D37" s="488" t="s">
        <v>16</v>
      </c>
      <c r="E37" s="499" t="s">
        <v>17</v>
      </c>
      <c r="F37" s="500"/>
      <c r="G37" s="490" t="s">
        <v>18</v>
      </c>
      <c r="I37" s="488" t="s">
        <v>14</v>
      </c>
      <c r="J37" s="499" t="s">
        <v>15</v>
      </c>
      <c r="K37" s="500"/>
      <c r="L37" s="488" t="s">
        <v>16</v>
      </c>
      <c r="M37" s="499" t="s">
        <v>17</v>
      </c>
      <c r="N37" s="500"/>
      <c r="O37" s="490" t="s">
        <v>18</v>
      </c>
    </row>
    <row r="38" spans="1:15" ht="12.75" customHeight="1">
      <c r="A38" s="498"/>
      <c r="B38" s="24" t="s">
        <v>19</v>
      </c>
      <c r="C38" s="24" t="s">
        <v>21</v>
      </c>
      <c r="D38" s="498"/>
      <c r="E38" s="488" t="s">
        <v>23</v>
      </c>
      <c r="F38" s="488" t="s">
        <v>24</v>
      </c>
      <c r="G38" s="491"/>
      <c r="I38" s="498"/>
      <c r="J38" s="24" t="s">
        <v>19</v>
      </c>
      <c r="K38" s="24" t="s">
        <v>21</v>
      </c>
      <c r="L38" s="498"/>
      <c r="M38" s="488" t="s">
        <v>23</v>
      </c>
      <c r="N38" s="488" t="s">
        <v>24</v>
      </c>
      <c r="O38" s="491"/>
    </row>
    <row r="39" spans="1:15" ht="45.75" thickBot="1">
      <c r="A39" s="489"/>
      <c r="B39" s="25" t="s">
        <v>20</v>
      </c>
      <c r="C39" s="25" t="s">
        <v>22</v>
      </c>
      <c r="D39" s="489"/>
      <c r="E39" s="489"/>
      <c r="F39" s="489"/>
      <c r="G39" s="492"/>
      <c r="I39" s="489"/>
      <c r="J39" s="25" t="s">
        <v>20</v>
      </c>
      <c r="K39" s="25" t="s">
        <v>22</v>
      </c>
      <c r="L39" s="489"/>
      <c r="M39" s="489"/>
      <c r="N39" s="489"/>
      <c r="O39" s="492"/>
    </row>
    <row r="40" spans="1:15" ht="332.25" thickBot="1">
      <c r="A40" s="490" t="str">
        <f>'Mapa de Riesgos.'!N14</f>
        <v xml:space="preserve">Seguimientos a procesos y procedimientos.
Auditorias internas de calidad y de gestión.
Revisión por la Direccion. </v>
      </c>
      <c r="B40" s="493" t="s">
        <v>373</v>
      </c>
      <c r="C40" s="493"/>
      <c r="D40" s="26" t="s">
        <v>25</v>
      </c>
      <c r="E40" s="27">
        <v>15</v>
      </c>
      <c r="F40" s="27"/>
      <c r="G40" s="123" t="s">
        <v>385</v>
      </c>
      <c r="I40" s="490" t="str">
        <f>'Mapa de Riesgos.'!N17</f>
        <v>Rendición de cuentas a la ciudadania y al concejo de la entidad</v>
      </c>
      <c r="J40" s="493" t="s">
        <v>373</v>
      </c>
      <c r="K40" s="493"/>
      <c r="L40" s="26" t="s">
        <v>25</v>
      </c>
      <c r="M40" s="27">
        <v>15</v>
      </c>
      <c r="N40" s="27"/>
      <c r="O40" s="123" t="s">
        <v>397</v>
      </c>
    </row>
    <row r="41" spans="1:15" ht="12.75" customHeight="1">
      <c r="A41" s="491"/>
      <c r="B41" s="494"/>
      <c r="C41" s="494"/>
      <c r="D41" s="493" t="s">
        <v>26</v>
      </c>
      <c r="E41" s="490">
        <v>5</v>
      </c>
      <c r="F41" s="490"/>
      <c r="G41" s="496" t="s">
        <v>375</v>
      </c>
      <c r="I41" s="491"/>
      <c r="J41" s="494"/>
      <c r="K41" s="494"/>
      <c r="L41" s="493" t="s">
        <v>26</v>
      </c>
      <c r="M41" s="490">
        <v>5</v>
      </c>
      <c r="N41" s="490"/>
      <c r="O41" s="496" t="s">
        <v>375</v>
      </c>
    </row>
    <row r="42" spans="1:15" ht="13.5" customHeight="1" thickBot="1">
      <c r="A42" s="491"/>
      <c r="B42" s="494"/>
      <c r="C42" s="494"/>
      <c r="D42" s="495"/>
      <c r="E42" s="492"/>
      <c r="F42" s="492"/>
      <c r="G42" s="497"/>
      <c r="I42" s="491"/>
      <c r="J42" s="494"/>
      <c r="K42" s="494"/>
      <c r="L42" s="495"/>
      <c r="M42" s="492"/>
      <c r="N42" s="492"/>
      <c r="O42" s="497"/>
    </row>
    <row r="43" spans="1:15" ht="15.75" thickBot="1">
      <c r="A43" s="491"/>
      <c r="B43" s="494"/>
      <c r="C43" s="494"/>
      <c r="D43" s="26" t="s">
        <v>27</v>
      </c>
      <c r="E43" s="27">
        <v>0</v>
      </c>
      <c r="F43" s="27">
        <v>15</v>
      </c>
      <c r="G43" s="122" t="s">
        <v>376</v>
      </c>
      <c r="I43" s="491"/>
      <c r="J43" s="494"/>
      <c r="K43" s="494"/>
      <c r="L43" s="26" t="s">
        <v>27</v>
      </c>
      <c r="M43" s="27">
        <v>0</v>
      </c>
      <c r="N43" s="27">
        <v>15</v>
      </c>
      <c r="O43" s="122" t="s">
        <v>376</v>
      </c>
    </row>
    <row r="44" spans="1:15" ht="39" thickBot="1">
      <c r="A44" s="491"/>
      <c r="B44" s="494"/>
      <c r="C44" s="494"/>
      <c r="D44" s="26" t="s">
        <v>28</v>
      </c>
      <c r="E44" s="27">
        <v>10</v>
      </c>
      <c r="F44" s="27"/>
      <c r="G44" s="123" t="s">
        <v>382</v>
      </c>
      <c r="I44" s="491"/>
      <c r="J44" s="494"/>
      <c r="K44" s="494"/>
      <c r="L44" s="26" t="s">
        <v>28</v>
      </c>
      <c r="M44" s="27">
        <v>10</v>
      </c>
      <c r="N44" s="27"/>
      <c r="O44" s="123" t="s">
        <v>382</v>
      </c>
    </row>
    <row r="45" spans="1:15" ht="39" thickBot="1">
      <c r="A45" s="491"/>
      <c r="B45" s="494"/>
      <c r="C45" s="494"/>
      <c r="D45" s="26" t="s">
        <v>29</v>
      </c>
      <c r="E45" s="27">
        <v>15</v>
      </c>
      <c r="F45" s="27"/>
      <c r="G45" s="122" t="s">
        <v>229</v>
      </c>
      <c r="I45" s="491"/>
      <c r="J45" s="494"/>
      <c r="K45" s="494"/>
      <c r="L45" s="26" t="s">
        <v>29</v>
      </c>
      <c r="M45" s="27">
        <v>15</v>
      </c>
      <c r="N45" s="27"/>
      <c r="O45" s="122" t="s">
        <v>398</v>
      </c>
    </row>
    <row r="46" spans="1:15" ht="128.25" thickBot="1">
      <c r="A46" s="491"/>
      <c r="B46" s="494"/>
      <c r="C46" s="494"/>
      <c r="D46" s="26" t="s">
        <v>30</v>
      </c>
      <c r="E46" s="27">
        <v>10</v>
      </c>
      <c r="F46" s="27"/>
      <c r="G46" s="126" t="s">
        <v>386</v>
      </c>
      <c r="I46" s="491"/>
      <c r="J46" s="494"/>
      <c r="K46" s="494"/>
      <c r="L46" s="26" t="s">
        <v>30</v>
      </c>
      <c r="M46" s="27">
        <v>10</v>
      </c>
      <c r="N46" s="27"/>
      <c r="O46" s="126" t="s">
        <v>399</v>
      </c>
    </row>
    <row r="47" spans="1:15" ht="115.5" thickBot="1">
      <c r="A47" s="491"/>
      <c r="B47" s="494"/>
      <c r="C47" s="494"/>
      <c r="D47" s="26" t="s">
        <v>31</v>
      </c>
      <c r="E47" s="27">
        <v>30</v>
      </c>
      <c r="F47" s="27"/>
      <c r="G47" s="122" t="s">
        <v>380</v>
      </c>
      <c r="I47" s="491"/>
      <c r="J47" s="494"/>
      <c r="K47" s="494"/>
      <c r="L47" s="26" t="s">
        <v>31</v>
      </c>
      <c r="M47" s="27">
        <v>30</v>
      </c>
      <c r="N47" s="27"/>
      <c r="O47" s="122" t="s">
        <v>380</v>
      </c>
    </row>
    <row r="48" spans="1:15" ht="15.75" thickBot="1">
      <c r="A48" s="492"/>
      <c r="B48" s="495"/>
      <c r="C48" s="495"/>
      <c r="D48" s="28" t="s">
        <v>32</v>
      </c>
      <c r="E48" s="27">
        <f>SUM(E40:E47)</f>
        <v>85</v>
      </c>
      <c r="F48" s="27"/>
      <c r="G48" s="27"/>
      <c r="I48" s="492"/>
      <c r="J48" s="495"/>
      <c r="K48" s="495"/>
      <c r="L48" s="28" t="s">
        <v>32</v>
      </c>
      <c r="M48" s="27">
        <f>SUM(M40:M47)</f>
        <v>85</v>
      </c>
      <c r="N48" s="27"/>
      <c r="O48" s="27"/>
    </row>
    <row r="49" spans="1:7" ht="14.25">
      <c r="A49" s="120"/>
      <c r="B49" s="120"/>
      <c r="C49" s="120"/>
      <c r="D49" s="120"/>
      <c r="E49" s="120"/>
      <c r="F49" s="120"/>
      <c r="G49" s="120"/>
    </row>
    <row r="50" spans="1:7" ht="14.25">
      <c r="A50" s="120"/>
      <c r="B50" s="120"/>
      <c r="C50" s="120"/>
      <c r="D50" s="120"/>
      <c r="E50" s="120"/>
      <c r="F50" s="120"/>
      <c r="G50" s="120"/>
    </row>
    <row r="51" spans="1:7" ht="14.25">
      <c r="A51" s="120"/>
      <c r="B51" s="120"/>
      <c r="C51" s="120"/>
      <c r="D51" s="120"/>
      <c r="E51" s="120"/>
      <c r="F51" s="120"/>
      <c r="G51" s="120"/>
    </row>
    <row r="52" spans="1:7" ht="14.25">
      <c r="A52" s="120"/>
      <c r="B52" s="120"/>
      <c r="C52" s="120"/>
      <c r="D52" s="120"/>
      <c r="E52" s="120"/>
      <c r="F52" s="120"/>
      <c r="G52" s="120"/>
    </row>
    <row r="53" spans="1:7" ht="14.25">
      <c r="A53" s="120"/>
      <c r="B53" s="120"/>
      <c r="C53" s="120"/>
      <c r="D53" s="120"/>
      <c r="E53" s="120"/>
      <c r="F53" s="120"/>
      <c r="G53" s="120"/>
    </row>
    <row r="54" spans="1:7" ht="14.25">
      <c r="A54" s="120"/>
      <c r="B54" s="120"/>
      <c r="C54" s="120"/>
      <c r="D54" s="120"/>
      <c r="E54" s="120"/>
      <c r="F54" s="120"/>
      <c r="G54" s="120"/>
    </row>
    <row r="55" spans="1:7" ht="14.25">
      <c r="A55" s="120"/>
      <c r="B55" s="120"/>
      <c r="C55" s="120"/>
      <c r="D55" s="120"/>
      <c r="E55" s="120"/>
      <c r="F55" s="120"/>
      <c r="G55" s="120"/>
    </row>
    <row r="56" spans="1:7" ht="14.25">
      <c r="A56" s="120"/>
      <c r="B56" s="120"/>
      <c r="C56" s="120"/>
      <c r="D56" s="120"/>
      <c r="E56" s="120"/>
      <c r="F56" s="120"/>
      <c r="G56" s="120"/>
    </row>
    <row r="57" spans="1:7" ht="14.25">
      <c r="A57" s="120"/>
      <c r="B57" s="120"/>
      <c r="C57" s="120"/>
      <c r="D57" s="120"/>
      <c r="E57" s="120"/>
      <c r="F57" s="120"/>
      <c r="G57" s="120"/>
    </row>
    <row r="58" spans="1:7" ht="14.25">
      <c r="A58" s="120"/>
      <c r="B58" s="120"/>
      <c r="C58" s="120"/>
      <c r="D58" s="120"/>
      <c r="E58" s="120"/>
      <c r="F58" s="120"/>
      <c r="G58" s="120"/>
    </row>
    <row r="59" spans="1:7" ht="14.25">
      <c r="A59" s="120"/>
      <c r="B59" s="120"/>
      <c r="C59" s="120"/>
      <c r="D59" s="120"/>
      <c r="E59" s="120"/>
      <c r="F59" s="120"/>
      <c r="G59" s="120"/>
    </row>
    <row r="60" spans="1:7" ht="14.25">
      <c r="A60" s="120"/>
      <c r="B60" s="120"/>
      <c r="C60" s="120"/>
      <c r="D60" s="120"/>
      <c r="E60" s="120"/>
      <c r="F60" s="120"/>
      <c r="G60" s="120"/>
    </row>
    <row r="61" spans="1:7" ht="14.25">
      <c r="A61" s="120"/>
      <c r="B61" s="120"/>
      <c r="C61" s="120"/>
      <c r="D61" s="120"/>
      <c r="E61" s="120"/>
      <c r="F61" s="120"/>
      <c r="G61" s="120"/>
    </row>
    <row r="62" spans="1:7" ht="14.25">
      <c r="A62" s="120"/>
      <c r="B62" s="120"/>
      <c r="C62" s="120"/>
      <c r="D62" s="120"/>
      <c r="E62" s="120"/>
      <c r="F62" s="120"/>
      <c r="G62" s="120"/>
    </row>
    <row r="63" spans="1:7" ht="14.25">
      <c r="A63" s="120"/>
      <c r="B63" s="120"/>
      <c r="C63" s="120"/>
      <c r="D63" s="120"/>
      <c r="E63" s="120"/>
      <c r="F63" s="120"/>
      <c r="G63" s="120"/>
    </row>
    <row r="64" spans="1:7" ht="14.25">
      <c r="A64" s="120"/>
      <c r="B64" s="120"/>
      <c r="C64" s="120"/>
      <c r="D64" s="120"/>
      <c r="E64" s="120"/>
      <c r="F64" s="120"/>
      <c r="G64" s="120"/>
    </row>
    <row r="65" spans="1:9" ht="14.25">
      <c r="A65" s="120"/>
      <c r="B65" s="120"/>
      <c r="C65" s="120"/>
      <c r="D65" s="120"/>
      <c r="E65" s="120"/>
      <c r="F65" s="120"/>
      <c r="G65" s="120"/>
    </row>
    <row r="66" spans="1:9" ht="14.25">
      <c r="A66" s="120"/>
      <c r="B66" s="120"/>
      <c r="C66" s="120"/>
      <c r="D66" s="120"/>
      <c r="E66" s="120"/>
      <c r="F66" s="120"/>
      <c r="G66" s="120"/>
    </row>
    <row r="68" spans="1:9">
      <c r="C68" s="518"/>
      <c r="D68" s="518"/>
    </row>
    <row r="69" spans="1:9" ht="13.5" thickBot="1"/>
    <row r="70" spans="1:9" ht="32.25" customHeight="1">
      <c r="A70" s="57"/>
      <c r="B70" s="514" t="s">
        <v>177</v>
      </c>
      <c r="C70" s="515"/>
      <c r="D70" s="519" t="s">
        <v>178</v>
      </c>
      <c r="E70" s="520"/>
      <c r="F70" s="520"/>
      <c r="G70" s="521"/>
      <c r="H70" s="66"/>
    </row>
    <row r="71" spans="1:9" ht="18.75" customHeight="1">
      <c r="A71" s="57"/>
      <c r="B71" s="516"/>
      <c r="C71" s="517"/>
      <c r="D71" s="522" t="s">
        <v>179</v>
      </c>
      <c r="E71" s="523"/>
      <c r="F71" s="523"/>
      <c r="G71" s="524"/>
      <c r="H71" s="66"/>
    </row>
    <row r="72" spans="1:9" ht="27" customHeight="1">
      <c r="A72" s="57"/>
      <c r="B72" s="516"/>
      <c r="C72" s="517"/>
      <c r="D72" s="522" t="s">
        <v>180</v>
      </c>
      <c r="E72" s="523"/>
      <c r="F72" s="523"/>
      <c r="G72" s="524"/>
      <c r="H72" s="66"/>
    </row>
    <row r="73" spans="1:9" ht="23.25" customHeight="1">
      <c r="A73" s="57"/>
      <c r="B73" s="502" t="s">
        <v>181</v>
      </c>
      <c r="C73" s="503"/>
      <c r="D73" s="506">
        <v>0</v>
      </c>
      <c r="E73" s="507"/>
      <c r="F73" s="507"/>
      <c r="G73" s="508"/>
      <c r="H73" s="67"/>
    </row>
    <row r="74" spans="1:9" ht="17.25" customHeight="1">
      <c r="B74" s="502" t="s">
        <v>182</v>
      </c>
      <c r="C74" s="503"/>
      <c r="D74" s="506">
        <v>1</v>
      </c>
      <c r="E74" s="507"/>
      <c r="F74" s="507"/>
      <c r="G74" s="508"/>
      <c r="H74" s="67"/>
    </row>
    <row r="75" spans="1:9" ht="20.25" customHeight="1" thickBot="1">
      <c r="B75" s="504" t="s">
        <v>183</v>
      </c>
      <c r="C75" s="505"/>
      <c r="D75" s="509">
        <v>2</v>
      </c>
      <c r="E75" s="510"/>
      <c r="F75" s="510"/>
      <c r="G75" s="511"/>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33"/>
      <c r="B1" s="533"/>
      <c r="C1" s="470" t="s">
        <v>33</v>
      </c>
      <c r="D1" s="470"/>
      <c r="E1" s="470"/>
      <c r="F1" s="513" t="s">
        <v>209</v>
      </c>
      <c r="G1" s="513"/>
      <c r="J1" s="533"/>
      <c r="K1" s="533"/>
      <c r="L1" s="470"/>
      <c r="M1" s="470"/>
      <c r="N1" s="513" t="s">
        <v>209</v>
      </c>
      <c r="O1" s="513"/>
    </row>
    <row r="2" spans="1:27" ht="15.75" customHeight="1">
      <c r="A2" s="533"/>
      <c r="B2" s="533"/>
      <c r="C2" s="470"/>
      <c r="D2" s="470"/>
      <c r="E2" s="470"/>
      <c r="F2" s="513" t="s">
        <v>215</v>
      </c>
      <c r="G2" s="513"/>
      <c r="J2" s="533"/>
      <c r="K2" s="533"/>
      <c r="L2" s="470"/>
      <c r="M2" s="470"/>
      <c r="N2" s="513" t="s">
        <v>215</v>
      </c>
      <c r="O2" s="513"/>
    </row>
    <row r="3" spans="1:27" ht="15.75" customHeight="1">
      <c r="A3" s="533"/>
      <c r="B3" s="533"/>
      <c r="C3" s="470"/>
      <c r="D3" s="470"/>
      <c r="E3" s="470"/>
      <c r="F3" s="525" t="s">
        <v>946</v>
      </c>
      <c r="G3" s="526"/>
      <c r="J3" s="533"/>
      <c r="K3" s="533"/>
      <c r="L3" s="470"/>
      <c r="M3" s="470"/>
      <c r="N3" s="525" t="s">
        <v>946</v>
      </c>
      <c r="O3" s="526"/>
    </row>
    <row r="4" spans="1:27" ht="13.5" thickBot="1">
      <c r="A4" s="130"/>
      <c r="B4" s="130"/>
      <c r="C4" s="130"/>
      <c r="D4" s="130"/>
      <c r="E4" s="130"/>
      <c r="F4" s="130"/>
      <c r="G4" s="130"/>
    </row>
    <row r="5" spans="1:27" ht="15" customHeight="1" thickBot="1">
      <c r="A5" s="527" t="s">
        <v>14</v>
      </c>
      <c r="B5" s="544" t="s">
        <v>15</v>
      </c>
      <c r="C5" s="545"/>
      <c r="D5" s="527" t="s">
        <v>16</v>
      </c>
      <c r="E5" s="544" t="s">
        <v>400</v>
      </c>
      <c r="F5" s="545"/>
      <c r="G5" s="535" t="s">
        <v>18</v>
      </c>
      <c r="J5" s="541" t="s">
        <v>401</v>
      </c>
      <c r="K5" s="542"/>
      <c r="L5" s="542"/>
      <c r="M5" s="542"/>
      <c r="N5" s="546"/>
      <c r="O5" s="546"/>
      <c r="P5" s="131"/>
      <c r="X5" s="131"/>
    </row>
    <row r="6" spans="1:27" ht="26.25" thickBot="1">
      <c r="A6" s="543"/>
      <c r="B6" s="132" t="s">
        <v>19</v>
      </c>
      <c r="C6" s="132" t="s">
        <v>21</v>
      </c>
      <c r="D6" s="543"/>
      <c r="E6" s="527" t="s">
        <v>23</v>
      </c>
      <c r="F6" s="527" t="s">
        <v>24</v>
      </c>
      <c r="G6" s="536"/>
      <c r="J6" s="529" t="s">
        <v>402</v>
      </c>
      <c r="K6" s="531" t="s">
        <v>403</v>
      </c>
      <c r="L6" s="532"/>
      <c r="M6" s="133" t="s">
        <v>404</v>
      </c>
      <c r="N6" s="534" t="s">
        <v>405</v>
      </c>
      <c r="O6" s="534"/>
      <c r="P6" s="131"/>
      <c r="X6" s="131"/>
    </row>
    <row r="7" spans="1:27" ht="51.75" customHeight="1" thickBot="1">
      <c r="A7" s="528"/>
      <c r="B7" s="134" t="s">
        <v>20</v>
      </c>
      <c r="C7" s="134" t="s">
        <v>22</v>
      </c>
      <c r="D7" s="528"/>
      <c r="E7" s="528"/>
      <c r="F7" s="528"/>
      <c r="G7" s="537"/>
      <c r="I7" s="135"/>
      <c r="J7" s="530"/>
      <c r="K7" s="136" t="s">
        <v>19</v>
      </c>
      <c r="L7" s="136" t="s">
        <v>21</v>
      </c>
      <c r="M7" s="133" t="s">
        <v>407</v>
      </c>
      <c r="N7" s="137" t="s">
        <v>408</v>
      </c>
      <c r="O7" s="138" t="s">
        <v>409</v>
      </c>
      <c r="P7" s="131"/>
      <c r="X7" s="131"/>
    </row>
    <row r="8" spans="1:27" ht="102.75" thickBot="1">
      <c r="A8" s="535" t="str">
        <f>'Mapa de Riesgos.'!N20</f>
        <v>Generación de alertas automáticas a través del software de PQRDSF, avisos del tiempo de respuesta</v>
      </c>
      <c r="B8" s="538" t="s">
        <v>373</v>
      </c>
      <c r="C8" s="538"/>
      <c r="D8" s="139" t="s">
        <v>25</v>
      </c>
      <c r="E8" s="122">
        <v>15</v>
      </c>
      <c r="F8" s="122">
        <v>0</v>
      </c>
      <c r="G8" s="123" t="s">
        <v>410</v>
      </c>
      <c r="I8" s="135"/>
      <c r="J8" s="140" t="s">
        <v>265</v>
      </c>
      <c r="K8" s="141"/>
      <c r="L8" s="141"/>
      <c r="M8" s="142" t="s">
        <v>411</v>
      </c>
      <c r="N8" s="143">
        <v>15</v>
      </c>
      <c r="O8" s="144"/>
      <c r="P8" s="131"/>
      <c r="X8" s="131"/>
    </row>
    <row r="9" spans="1:27" ht="102.75" thickBot="1">
      <c r="A9" s="536"/>
      <c r="B9" s="539"/>
      <c r="C9" s="539"/>
      <c r="D9" s="538" t="s">
        <v>26</v>
      </c>
      <c r="E9" s="496">
        <v>5</v>
      </c>
      <c r="F9" s="496">
        <v>0</v>
      </c>
      <c r="G9" s="496" t="s">
        <v>412</v>
      </c>
      <c r="I9" s="135"/>
      <c r="J9" s="140" t="s">
        <v>267</v>
      </c>
      <c r="K9" s="141" t="s">
        <v>413</v>
      </c>
      <c r="L9" s="141"/>
      <c r="M9" s="142" t="s">
        <v>414</v>
      </c>
      <c r="N9" s="143">
        <v>5</v>
      </c>
      <c r="O9" s="144"/>
      <c r="P9" s="131"/>
      <c r="X9" s="131"/>
    </row>
    <row r="10" spans="1:27" ht="128.25" thickBot="1">
      <c r="A10" s="536"/>
      <c r="B10" s="539"/>
      <c r="C10" s="539"/>
      <c r="D10" s="540"/>
      <c r="E10" s="497"/>
      <c r="F10" s="497"/>
      <c r="G10" s="497"/>
      <c r="J10" s="140" t="s">
        <v>277</v>
      </c>
      <c r="K10" s="141" t="s">
        <v>413</v>
      </c>
      <c r="L10" s="141"/>
      <c r="M10" s="142" t="s">
        <v>415</v>
      </c>
      <c r="N10" s="143">
        <v>15</v>
      </c>
      <c r="O10" s="144"/>
      <c r="P10" s="131"/>
      <c r="X10" s="131"/>
    </row>
    <row r="11" spans="1:27" ht="77.25" thickBot="1">
      <c r="A11" s="536"/>
      <c r="B11" s="539"/>
      <c r="C11" s="539"/>
      <c r="D11" s="134" t="s">
        <v>27</v>
      </c>
      <c r="E11" s="123">
        <v>15</v>
      </c>
      <c r="F11" s="123">
        <v>0</v>
      </c>
      <c r="G11" s="123" t="s">
        <v>416</v>
      </c>
      <c r="J11" s="140" t="s">
        <v>417</v>
      </c>
      <c r="K11" s="141" t="s">
        <v>413</v>
      </c>
      <c r="L11" s="141"/>
      <c r="M11" s="142" t="s">
        <v>418</v>
      </c>
      <c r="N11" s="143">
        <v>10</v>
      </c>
      <c r="O11" s="144"/>
      <c r="P11" s="131"/>
      <c r="X11" s="131"/>
      <c r="Y11" s="131"/>
    </row>
    <row r="12" spans="1:27" ht="128.25" thickBot="1">
      <c r="A12" s="536"/>
      <c r="B12" s="539"/>
      <c r="C12" s="539"/>
      <c r="D12" s="134" t="s">
        <v>28</v>
      </c>
      <c r="E12" s="123">
        <v>10</v>
      </c>
      <c r="F12" s="123">
        <v>0</v>
      </c>
      <c r="G12" s="123" t="s">
        <v>419</v>
      </c>
      <c r="J12" s="140" t="s">
        <v>247</v>
      </c>
      <c r="K12" s="141" t="s">
        <v>413</v>
      </c>
      <c r="L12" s="141"/>
      <c r="M12" s="142" t="s">
        <v>420</v>
      </c>
      <c r="N12" s="143">
        <v>15</v>
      </c>
      <c r="O12" s="144"/>
      <c r="P12" s="131"/>
      <c r="X12" s="131"/>
      <c r="Y12" s="131"/>
    </row>
    <row r="13" spans="1:27" ht="60.75" thickBot="1">
      <c r="A13" s="536"/>
      <c r="B13" s="539"/>
      <c r="C13" s="539"/>
      <c r="D13" s="134" t="s">
        <v>29</v>
      </c>
      <c r="E13" s="123">
        <v>15</v>
      </c>
      <c r="F13" s="123">
        <v>0</v>
      </c>
      <c r="G13" s="123" t="s">
        <v>256</v>
      </c>
      <c r="J13" s="140"/>
      <c r="K13" s="141"/>
      <c r="L13" s="141"/>
      <c r="M13" s="142" t="s">
        <v>421</v>
      </c>
      <c r="N13" s="143">
        <v>10</v>
      </c>
      <c r="O13" s="144"/>
      <c r="P13" s="131"/>
      <c r="X13" s="131"/>
      <c r="Y13" s="131"/>
    </row>
    <row r="14" spans="1:27" ht="60.75" thickBot="1">
      <c r="A14" s="536"/>
      <c r="B14" s="539"/>
      <c r="C14" s="539"/>
      <c r="D14" s="134" t="s">
        <v>30</v>
      </c>
      <c r="E14" s="123">
        <v>10</v>
      </c>
      <c r="F14" s="123">
        <v>0</v>
      </c>
      <c r="G14" s="123" t="s">
        <v>422</v>
      </c>
      <c r="J14" s="140"/>
      <c r="K14" s="141"/>
      <c r="L14" s="141"/>
      <c r="M14" s="142" t="s">
        <v>423</v>
      </c>
      <c r="N14" s="143">
        <v>30</v>
      </c>
      <c r="O14" s="144"/>
      <c r="P14" s="131"/>
      <c r="X14" s="131"/>
      <c r="Y14" s="131"/>
    </row>
    <row r="15" spans="1:27" ht="51.75" thickBot="1">
      <c r="A15" s="536"/>
      <c r="B15" s="539"/>
      <c r="C15" s="539"/>
      <c r="D15" s="134" t="s">
        <v>31</v>
      </c>
      <c r="E15" s="123"/>
      <c r="F15" s="123">
        <v>30</v>
      </c>
      <c r="G15" s="123" t="s">
        <v>424</v>
      </c>
      <c r="J15" s="541" t="s">
        <v>32</v>
      </c>
      <c r="K15" s="542"/>
      <c r="L15" s="542"/>
      <c r="M15" s="542"/>
      <c r="N15" s="145">
        <v>100</v>
      </c>
      <c r="O15" s="146"/>
      <c r="P15" s="131"/>
      <c r="X15" s="131"/>
      <c r="Y15" s="131"/>
    </row>
    <row r="16" spans="1:27" ht="15" thickBot="1">
      <c r="A16" s="537"/>
      <c r="B16" s="540"/>
      <c r="C16" s="540"/>
      <c r="D16" s="147" t="s">
        <v>32</v>
      </c>
      <c r="E16" s="148">
        <v>70</v>
      </c>
      <c r="F16" s="148">
        <v>30</v>
      </c>
      <c r="G16" s="148"/>
      <c r="J16" s="131"/>
      <c r="K16" s="131"/>
      <c r="L16" s="131"/>
      <c r="M16" s="149"/>
      <c r="N16" s="131"/>
      <c r="O16" s="131"/>
      <c r="P16" s="131"/>
      <c r="X16" s="131"/>
      <c r="Y16" s="131"/>
      <c r="Z16" s="131"/>
      <c r="AA16" s="131"/>
    </row>
    <row r="17" spans="1:27" ht="15" thickBot="1">
      <c r="A17" s="121"/>
      <c r="B17" s="150"/>
      <c r="C17" s="150"/>
      <c r="D17" s="151"/>
      <c r="E17" s="121"/>
      <c r="F17" s="121"/>
      <c r="G17" s="121"/>
      <c r="J17" s="131"/>
      <c r="K17" s="131"/>
      <c r="L17" s="131"/>
      <c r="M17" s="149"/>
      <c r="N17" s="131"/>
      <c r="O17" s="131"/>
      <c r="P17" s="131"/>
      <c r="X17" s="131"/>
      <c r="Y17" s="131"/>
      <c r="Z17" s="131"/>
      <c r="AA17" s="131"/>
    </row>
    <row r="18" spans="1:27" ht="30.75" thickBot="1">
      <c r="A18" s="121"/>
      <c r="B18" s="150"/>
      <c r="C18" s="150"/>
      <c r="D18" s="151"/>
      <c r="E18" s="121"/>
      <c r="F18" s="121"/>
      <c r="G18" s="121"/>
      <c r="J18" s="152" t="s">
        <v>425</v>
      </c>
      <c r="K18" s="153" t="s">
        <v>426</v>
      </c>
      <c r="L18" s="131"/>
      <c r="M18" s="149"/>
      <c r="N18" s="131"/>
      <c r="O18" s="131"/>
      <c r="P18" s="131"/>
      <c r="Q18" t="s">
        <v>160</v>
      </c>
      <c r="X18" s="131"/>
      <c r="Y18" s="131"/>
      <c r="Z18" s="131"/>
      <c r="AA18" s="131"/>
    </row>
    <row r="19" spans="1:27" ht="15.75" thickBot="1">
      <c r="A19" s="121"/>
      <c r="B19" s="150"/>
      <c r="C19" s="150"/>
      <c r="D19" s="151"/>
      <c r="E19" s="121"/>
      <c r="F19" s="121"/>
      <c r="G19" s="121"/>
      <c r="J19" s="154" t="s">
        <v>427</v>
      </c>
      <c r="K19" s="155">
        <v>0</v>
      </c>
      <c r="L19" s="131"/>
      <c r="M19" s="149"/>
      <c r="N19" s="131"/>
      <c r="O19" s="131"/>
      <c r="P19" s="131"/>
      <c r="Q19" s="131"/>
      <c r="R19" s="131"/>
      <c r="S19" s="131"/>
      <c r="T19" s="131"/>
      <c r="U19" s="131"/>
      <c r="V19" s="131"/>
      <c r="W19" s="131"/>
      <c r="X19" s="131"/>
      <c r="Y19" s="131"/>
      <c r="Z19" s="131"/>
      <c r="AA19" s="131"/>
    </row>
    <row r="20" spans="1:27" ht="15.75" customHeight="1" thickBot="1">
      <c r="A20" s="533"/>
      <c r="B20" s="533"/>
      <c r="C20" s="470" t="s">
        <v>33</v>
      </c>
      <c r="D20" s="470"/>
      <c r="E20" s="470"/>
      <c r="F20" s="513" t="s">
        <v>209</v>
      </c>
      <c r="G20" s="513"/>
      <c r="J20" s="154" t="s">
        <v>428</v>
      </c>
      <c r="K20" s="155">
        <v>1</v>
      </c>
      <c r="L20" s="131"/>
      <c r="M20" s="149"/>
      <c r="N20" s="131"/>
      <c r="O20" s="131"/>
      <c r="P20" s="131"/>
      <c r="Q20" s="131"/>
      <c r="R20" s="131"/>
      <c r="S20" s="131"/>
      <c r="T20" s="131"/>
      <c r="U20" s="131"/>
      <c r="V20" s="131"/>
      <c r="W20" s="131"/>
      <c r="X20" s="131"/>
      <c r="Y20" s="131"/>
      <c r="Z20" s="131"/>
      <c r="AA20" s="131"/>
    </row>
    <row r="21" spans="1:27" ht="15.75" customHeight="1" thickBot="1">
      <c r="A21" s="533"/>
      <c r="B21" s="533"/>
      <c r="C21" s="470"/>
      <c r="D21" s="470"/>
      <c r="E21" s="470"/>
      <c r="F21" s="513" t="s">
        <v>215</v>
      </c>
      <c r="G21" s="513"/>
      <c r="J21" s="154" t="s">
        <v>429</v>
      </c>
      <c r="K21" s="155">
        <v>2</v>
      </c>
      <c r="L21" s="131"/>
      <c r="M21" s="149"/>
      <c r="N21" s="131"/>
      <c r="O21" s="131"/>
      <c r="P21" s="131"/>
      <c r="Q21" s="131"/>
      <c r="R21" s="131"/>
      <c r="S21" s="131"/>
      <c r="T21" s="131"/>
      <c r="U21" s="131"/>
      <c r="V21" s="131"/>
      <c r="W21" s="131"/>
      <c r="X21" s="131"/>
      <c r="Y21" s="131"/>
      <c r="Z21" s="131"/>
      <c r="AA21" s="131"/>
    </row>
    <row r="22" spans="1:27" ht="15.75" customHeight="1">
      <c r="A22" s="533"/>
      <c r="B22" s="533"/>
      <c r="C22" s="470"/>
      <c r="D22" s="470"/>
      <c r="E22" s="470"/>
      <c r="F22" s="525" t="s">
        <v>946</v>
      </c>
      <c r="G22" s="526"/>
      <c r="J22" s="131"/>
      <c r="K22" s="131"/>
      <c r="L22" s="131"/>
      <c r="M22" s="149"/>
      <c r="N22" s="131"/>
      <c r="O22" s="131"/>
      <c r="P22" s="131"/>
      <c r="Q22" s="131"/>
      <c r="R22" s="131"/>
      <c r="S22" s="131"/>
      <c r="T22" s="131"/>
      <c r="U22" s="131"/>
      <c r="V22" s="131"/>
      <c r="W22" s="131"/>
      <c r="X22" s="131"/>
      <c r="Y22" s="131"/>
      <c r="Z22" s="131"/>
      <c r="AA22" s="131"/>
    </row>
    <row r="23" spans="1:27" ht="15" thickBot="1">
      <c r="A23" s="121"/>
      <c r="B23" s="150"/>
      <c r="C23" s="150"/>
      <c r="D23" s="151"/>
      <c r="E23" s="121"/>
      <c r="F23" s="121"/>
      <c r="G23" s="121"/>
      <c r="J23" s="131"/>
      <c r="K23" s="131"/>
      <c r="L23" s="131"/>
      <c r="M23" s="149"/>
      <c r="N23" s="131"/>
      <c r="O23" s="131"/>
      <c r="P23" s="131"/>
      <c r="Q23" s="131"/>
      <c r="R23" s="131"/>
      <c r="S23" s="131"/>
      <c r="T23" s="131"/>
      <c r="U23" s="131"/>
      <c r="V23" s="131"/>
      <c r="W23" s="131"/>
      <c r="X23" s="131"/>
      <c r="Y23" s="131"/>
      <c r="Z23" s="131"/>
      <c r="AA23" s="131"/>
    </row>
    <row r="24" spans="1:27" ht="21" thickBot="1">
      <c r="A24" s="527" t="s">
        <v>14</v>
      </c>
      <c r="B24" s="544" t="s">
        <v>15</v>
      </c>
      <c r="C24" s="545"/>
      <c r="D24" s="527" t="s">
        <v>16</v>
      </c>
      <c r="E24" s="544" t="s">
        <v>400</v>
      </c>
      <c r="F24" s="545"/>
      <c r="G24" s="535" t="s">
        <v>18</v>
      </c>
      <c r="J24" s="548" t="s">
        <v>430</v>
      </c>
      <c r="K24" s="548"/>
      <c r="L24" s="548"/>
      <c r="M24" s="548"/>
      <c r="N24" s="548"/>
      <c r="O24" s="548"/>
      <c r="P24" s="548"/>
      <c r="Q24" s="548"/>
      <c r="R24" s="548"/>
      <c r="S24" s="548"/>
      <c r="T24" s="548"/>
      <c r="U24" s="548"/>
      <c r="V24" s="548"/>
      <c r="W24" s="548"/>
      <c r="X24" s="548"/>
      <c r="Y24" s="548"/>
      <c r="Z24" s="548"/>
      <c r="AA24" s="548"/>
    </row>
    <row r="25" spans="1:27" ht="15.75">
      <c r="A25" s="543"/>
      <c r="B25" s="132" t="s">
        <v>19</v>
      </c>
      <c r="C25" s="132" t="s">
        <v>21</v>
      </c>
      <c r="D25" s="543"/>
      <c r="E25" s="527" t="s">
        <v>23</v>
      </c>
      <c r="F25" s="527" t="s">
        <v>24</v>
      </c>
      <c r="G25" s="536"/>
      <c r="J25" s="156" t="s">
        <v>431</v>
      </c>
      <c r="K25" s="547" t="s">
        <v>432</v>
      </c>
      <c r="L25" s="547"/>
      <c r="M25" s="547"/>
      <c r="N25" s="547"/>
      <c r="O25" s="547"/>
      <c r="P25" s="547"/>
      <c r="Q25" s="547"/>
      <c r="R25" s="547"/>
      <c r="S25" s="547"/>
      <c r="T25" s="547"/>
      <c r="U25" s="547"/>
      <c r="V25" s="547"/>
      <c r="W25" s="547"/>
      <c r="X25" s="547"/>
      <c r="Y25" s="547"/>
      <c r="Z25" s="547"/>
      <c r="AA25" s="547"/>
    </row>
    <row r="26" spans="1:27" ht="51.75" thickBot="1">
      <c r="A26" s="528"/>
      <c r="B26" s="134" t="s">
        <v>20</v>
      </c>
      <c r="C26" s="134" t="s">
        <v>22</v>
      </c>
      <c r="D26" s="528"/>
      <c r="E26" s="528"/>
      <c r="F26" s="528"/>
      <c r="G26" s="537"/>
      <c r="J26" s="156" t="s">
        <v>433</v>
      </c>
      <c r="K26" s="547" t="s">
        <v>434</v>
      </c>
      <c r="L26" s="547"/>
      <c r="M26" s="547"/>
      <c r="N26" s="547"/>
      <c r="O26" s="547"/>
      <c r="P26" s="547"/>
      <c r="Q26" s="547"/>
      <c r="R26" s="547"/>
      <c r="S26" s="547"/>
      <c r="T26" s="547"/>
      <c r="U26" s="547"/>
      <c r="V26" s="547"/>
      <c r="W26" s="547"/>
      <c r="X26" s="547"/>
      <c r="Y26" s="547"/>
      <c r="Z26" s="547"/>
      <c r="AA26" s="547"/>
    </row>
    <row r="27" spans="1:27" ht="60.75" customHeight="1" thickBot="1">
      <c r="A27" s="535" t="str">
        <f>'Mapa de Riesgos.'!N21</f>
        <v xml:space="preserve">
Control de la calidad de las Respuestas</v>
      </c>
      <c r="B27" s="538" t="s">
        <v>373</v>
      </c>
      <c r="C27" s="538"/>
      <c r="D27" s="134" t="s">
        <v>25</v>
      </c>
      <c r="E27" s="123">
        <v>15</v>
      </c>
      <c r="F27" s="123">
        <v>0</v>
      </c>
      <c r="G27" s="123" t="s">
        <v>410</v>
      </c>
      <c r="J27" s="158" t="s">
        <v>435</v>
      </c>
      <c r="K27" s="547" t="s">
        <v>436</v>
      </c>
      <c r="L27" s="547"/>
      <c r="M27" s="547"/>
      <c r="N27" s="547"/>
      <c r="O27" s="547"/>
      <c r="P27" s="547"/>
      <c r="Q27" s="547"/>
      <c r="R27" s="547"/>
      <c r="S27" s="547"/>
      <c r="T27" s="547"/>
      <c r="U27" s="547"/>
      <c r="V27" s="547"/>
      <c r="W27" s="547"/>
      <c r="X27" s="547"/>
      <c r="Y27" s="547"/>
      <c r="Z27" s="547"/>
      <c r="AA27" s="547"/>
    </row>
    <row r="28" spans="1:27" ht="37.5" customHeight="1">
      <c r="A28" s="536"/>
      <c r="B28" s="539"/>
      <c r="C28" s="539"/>
      <c r="D28" s="538" t="s">
        <v>26</v>
      </c>
      <c r="E28" s="496">
        <v>5</v>
      </c>
      <c r="F28" s="496">
        <v>0</v>
      </c>
      <c r="G28" s="496" t="s">
        <v>412</v>
      </c>
      <c r="J28" s="512" t="s">
        <v>437</v>
      </c>
      <c r="K28" s="512"/>
      <c r="L28" s="512"/>
      <c r="M28" s="512"/>
      <c r="N28" s="512"/>
      <c r="O28" s="512"/>
      <c r="P28" s="512"/>
      <c r="Q28" s="512"/>
      <c r="R28" s="512"/>
      <c r="S28" s="512"/>
      <c r="T28" s="512"/>
      <c r="U28" s="512"/>
      <c r="V28" s="512"/>
      <c r="W28" s="512"/>
      <c r="X28" s="512"/>
      <c r="Y28" s="512"/>
      <c r="Z28" s="512"/>
      <c r="AA28" s="512"/>
    </row>
    <row r="29" spans="1:27" ht="21.75" customHeight="1" thickBot="1">
      <c r="A29" s="536"/>
      <c r="B29" s="539"/>
      <c r="C29" s="539"/>
      <c r="D29" s="540"/>
      <c r="E29" s="497"/>
      <c r="F29" s="497"/>
      <c r="G29" s="497"/>
    </row>
    <row r="30" spans="1:27" ht="19.5" customHeight="1" thickBot="1">
      <c r="A30" s="536"/>
      <c r="B30" s="539"/>
      <c r="C30" s="539"/>
      <c r="D30" s="134" t="s">
        <v>27</v>
      </c>
      <c r="E30" s="123">
        <v>0</v>
      </c>
      <c r="F30" s="123">
        <v>15</v>
      </c>
      <c r="G30" s="123"/>
      <c r="J30" s="548" t="s">
        <v>438</v>
      </c>
      <c r="K30" s="548"/>
      <c r="L30" s="548"/>
      <c r="M30" s="548"/>
      <c r="N30" s="548"/>
      <c r="O30" s="548"/>
      <c r="P30" s="548"/>
      <c r="Q30" s="548"/>
      <c r="R30" s="548"/>
      <c r="S30" s="548"/>
      <c r="T30" s="548"/>
      <c r="U30" s="548"/>
      <c r="V30" s="548"/>
      <c r="W30" s="548"/>
      <c r="X30" s="548"/>
      <c r="Y30" s="548"/>
      <c r="Z30" s="548"/>
      <c r="AA30" s="548"/>
    </row>
    <row r="31" spans="1:27" ht="33.75" customHeight="1" thickBot="1">
      <c r="A31" s="536"/>
      <c r="B31" s="539"/>
      <c r="C31" s="539"/>
      <c r="D31" s="134" t="s">
        <v>28</v>
      </c>
      <c r="E31" s="123">
        <v>10</v>
      </c>
      <c r="F31" s="123">
        <v>0</v>
      </c>
      <c r="G31" s="123" t="s">
        <v>439</v>
      </c>
      <c r="J31" s="158" t="s">
        <v>431</v>
      </c>
      <c r="K31" s="549" t="s">
        <v>440</v>
      </c>
      <c r="L31" s="549"/>
      <c r="M31" s="549"/>
      <c r="N31" s="549"/>
      <c r="O31" s="549"/>
      <c r="P31" s="549"/>
      <c r="Q31" s="549"/>
      <c r="R31" s="549"/>
      <c r="S31" s="549"/>
      <c r="T31" s="549"/>
      <c r="U31" s="549"/>
      <c r="V31" s="549"/>
      <c r="W31" s="549"/>
      <c r="X31" s="549"/>
      <c r="Y31" s="549"/>
      <c r="Z31" s="549"/>
      <c r="AA31" s="549"/>
    </row>
    <row r="32" spans="1:27" ht="51.75" thickBot="1">
      <c r="A32" s="536"/>
      <c r="B32" s="539"/>
      <c r="C32" s="539"/>
      <c r="D32" s="134" t="s">
        <v>29</v>
      </c>
      <c r="E32" s="123">
        <v>15</v>
      </c>
      <c r="F32" s="123">
        <v>0</v>
      </c>
      <c r="G32" s="123" t="s">
        <v>256</v>
      </c>
      <c r="J32" s="159" t="s">
        <v>433</v>
      </c>
      <c r="K32" s="547" t="s">
        <v>441</v>
      </c>
      <c r="L32" s="547"/>
      <c r="M32" s="547"/>
      <c r="N32" s="547"/>
      <c r="O32" s="547"/>
      <c r="P32" s="547"/>
      <c r="Q32" s="547"/>
      <c r="R32" s="547"/>
      <c r="S32" s="547"/>
      <c r="T32" s="547"/>
      <c r="U32" s="547"/>
      <c r="V32" s="547"/>
      <c r="W32" s="547"/>
      <c r="X32" s="547"/>
      <c r="Y32" s="547"/>
      <c r="Z32" s="547"/>
      <c r="AA32" s="547"/>
    </row>
    <row r="33" spans="1:27" ht="51.75" thickBot="1">
      <c r="A33" s="536"/>
      <c r="B33" s="539"/>
      <c r="C33" s="539"/>
      <c r="D33" s="134" t="s">
        <v>30</v>
      </c>
      <c r="E33" s="123">
        <v>10</v>
      </c>
      <c r="F33" s="123">
        <v>0</v>
      </c>
      <c r="G33" s="123" t="s">
        <v>439</v>
      </c>
      <c r="J33" s="159" t="s">
        <v>435</v>
      </c>
      <c r="K33" s="547" t="s">
        <v>436</v>
      </c>
      <c r="L33" s="547"/>
      <c r="M33" s="547"/>
      <c r="N33" s="547"/>
      <c r="O33" s="547"/>
      <c r="P33" s="547"/>
      <c r="Q33" s="547"/>
      <c r="R33" s="547"/>
      <c r="S33" s="547"/>
      <c r="T33" s="547"/>
      <c r="U33" s="547"/>
      <c r="V33" s="547"/>
      <c r="W33" s="547"/>
      <c r="X33" s="547"/>
      <c r="Y33" s="547"/>
      <c r="Z33" s="547"/>
      <c r="AA33" s="547"/>
    </row>
    <row r="34" spans="1:27" ht="39" thickBot="1">
      <c r="A34" s="536"/>
      <c r="B34" s="539"/>
      <c r="C34" s="539"/>
      <c r="D34" s="134" t="s">
        <v>31</v>
      </c>
      <c r="E34" s="123">
        <v>30</v>
      </c>
      <c r="F34" s="123"/>
      <c r="G34" s="123" t="s">
        <v>442</v>
      </c>
      <c r="J34" s="160" t="s">
        <v>443</v>
      </c>
      <c r="K34" s="469" t="s">
        <v>444</v>
      </c>
      <c r="L34" s="469"/>
      <c r="M34" s="469"/>
      <c r="N34" s="469"/>
      <c r="O34" s="469"/>
      <c r="P34" s="469"/>
      <c r="Q34" s="469"/>
      <c r="R34" s="469"/>
      <c r="S34" s="469"/>
      <c r="T34" s="469"/>
      <c r="U34" s="469"/>
      <c r="V34" s="469"/>
      <c r="W34" s="469"/>
      <c r="X34" s="469"/>
      <c r="Y34" s="469"/>
      <c r="Z34" s="469"/>
      <c r="AA34" s="469"/>
    </row>
    <row r="35" spans="1:27" ht="13.5" thickBot="1">
      <c r="A35" s="537"/>
      <c r="B35" s="540"/>
      <c r="C35" s="540"/>
      <c r="D35" s="147" t="s">
        <v>32</v>
      </c>
      <c r="E35" s="148">
        <v>85</v>
      </c>
      <c r="F35" s="148">
        <v>15</v>
      </c>
      <c r="G35" s="148"/>
    </row>
    <row r="36" spans="1:27" ht="20.25">
      <c r="A36" s="121"/>
      <c r="B36" s="150"/>
      <c r="C36" s="150"/>
      <c r="D36" s="151"/>
      <c r="E36" s="121"/>
      <c r="F36" s="121"/>
      <c r="G36" s="121"/>
      <c r="J36" s="548" t="s">
        <v>445</v>
      </c>
      <c r="K36" s="548"/>
      <c r="L36" s="548"/>
      <c r="M36" s="548"/>
      <c r="N36" s="548"/>
      <c r="O36" s="548"/>
      <c r="P36" s="548"/>
      <c r="Q36" s="548"/>
      <c r="R36" s="548"/>
      <c r="S36" s="548"/>
      <c r="T36" s="548"/>
      <c r="U36" s="548"/>
      <c r="V36" s="548"/>
      <c r="W36" s="548"/>
      <c r="X36" s="548"/>
      <c r="Y36" s="548"/>
      <c r="Z36" s="548"/>
      <c r="AA36" s="548"/>
    </row>
    <row r="37" spans="1:27" ht="15.75">
      <c r="A37" s="121"/>
      <c r="B37" s="150"/>
      <c r="C37" s="150"/>
      <c r="D37" s="151"/>
      <c r="E37" s="121"/>
      <c r="F37" s="121"/>
      <c r="G37" s="121"/>
      <c r="J37" s="158" t="s">
        <v>431</v>
      </c>
      <c r="K37" s="549" t="s">
        <v>432</v>
      </c>
      <c r="L37" s="549"/>
      <c r="M37" s="549"/>
      <c r="N37" s="549"/>
      <c r="O37" s="549"/>
      <c r="P37" s="549"/>
      <c r="Q37" s="549"/>
      <c r="R37" s="549"/>
      <c r="S37" s="549"/>
      <c r="T37" s="549"/>
      <c r="U37" s="549"/>
      <c r="V37" s="549"/>
      <c r="W37" s="549"/>
      <c r="X37" s="549"/>
      <c r="Y37" s="549"/>
      <c r="Z37" s="549"/>
      <c r="AA37" s="549"/>
    </row>
    <row r="38" spans="1:27" ht="15.75">
      <c r="A38" s="130"/>
      <c r="B38" s="130"/>
      <c r="C38" s="130"/>
      <c r="D38" s="130"/>
      <c r="E38" s="130"/>
      <c r="F38" s="130"/>
      <c r="G38" s="130"/>
      <c r="J38" s="158" t="s">
        <v>433</v>
      </c>
      <c r="K38" s="547" t="s">
        <v>434</v>
      </c>
      <c r="L38" s="547"/>
      <c r="M38" s="547"/>
      <c r="N38" s="547"/>
      <c r="O38" s="547"/>
      <c r="P38" s="547"/>
      <c r="Q38" s="547"/>
      <c r="R38" s="547"/>
      <c r="S38" s="547"/>
      <c r="T38" s="547"/>
      <c r="U38" s="547"/>
      <c r="V38" s="547"/>
      <c r="W38" s="547"/>
      <c r="X38" s="547"/>
      <c r="Y38" s="547"/>
      <c r="Z38" s="547"/>
      <c r="AA38" s="547"/>
    </row>
    <row r="39" spans="1:27" ht="29.25" customHeight="1">
      <c r="A39" s="533"/>
      <c r="B39" s="533"/>
      <c r="C39" s="470" t="s">
        <v>33</v>
      </c>
      <c r="D39" s="470"/>
      <c r="E39" s="470"/>
      <c r="F39" s="513" t="s">
        <v>209</v>
      </c>
      <c r="G39" s="513"/>
      <c r="J39" s="158" t="s">
        <v>435</v>
      </c>
      <c r="K39" s="547" t="s">
        <v>436</v>
      </c>
      <c r="L39" s="547"/>
      <c r="M39" s="547"/>
      <c r="N39" s="547"/>
      <c r="O39" s="547"/>
      <c r="P39" s="547"/>
      <c r="Q39" s="547"/>
      <c r="R39" s="547"/>
      <c r="S39" s="547"/>
      <c r="T39" s="547"/>
      <c r="U39" s="547"/>
      <c r="V39" s="547"/>
      <c r="W39" s="547"/>
      <c r="X39" s="547"/>
      <c r="Y39" s="547"/>
      <c r="Z39" s="547"/>
      <c r="AA39" s="547"/>
    </row>
    <row r="40" spans="1:27" ht="29.25" customHeight="1">
      <c r="A40" s="533"/>
      <c r="B40" s="533"/>
      <c r="C40" s="470"/>
      <c r="D40" s="470"/>
      <c r="E40" s="470"/>
      <c r="F40" s="513" t="s">
        <v>215</v>
      </c>
      <c r="G40" s="513"/>
      <c r="J40" s="158" t="s">
        <v>443</v>
      </c>
      <c r="K40" s="550" t="s">
        <v>446</v>
      </c>
      <c r="L40" s="551"/>
      <c r="M40" s="551"/>
      <c r="N40" s="551"/>
      <c r="O40" s="551"/>
      <c r="P40" s="551"/>
      <c r="Q40" s="551"/>
      <c r="R40" s="551"/>
      <c r="S40" s="551"/>
      <c r="T40" s="551"/>
      <c r="U40" s="551"/>
      <c r="V40" s="551"/>
      <c r="W40" s="551"/>
      <c r="X40" s="551"/>
      <c r="Y40" s="551"/>
      <c r="Z40" s="551"/>
      <c r="AA40" s="552"/>
    </row>
    <row r="41" spans="1:27" ht="15.75" customHeight="1">
      <c r="A41" s="533"/>
      <c r="B41" s="533"/>
      <c r="C41" s="470"/>
      <c r="D41" s="470"/>
      <c r="E41" s="470"/>
      <c r="F41" s="525" t="s">
        <v>946</v>
      </c>
      <c r="G41" s="526"/>
      <c r="J41" s="131"/>
      <c r="K41" s="131"/>
      <c r="L41" s="131"/>
      <c r="M41" s="149"/>
      <c r="N41" s="131"/>
      <c r="O41" s="131"/>
      <c r="P41" s="131"/>
      <c r="Q41" s="131"/>
      <c r="R41" s="131"/>
      <c r="S41" s="131"/>
      <c r="T41" s="131"/>
      <c r="U41" s="131"/>
      <c r="V41" s="131"/>
      <c r="W41" s="131"/>
      <c r="X41" s="131"/>
      <c r="Y41" s="131"/>
      <c r="Z41" s="131"/>
      <c r="AA41" s="131"/>
    </row>
    <row r="42" spans="1:27" ht="15" thickBot="1">
      <c r="A42" s="121"/>
      <c r="B42" s="150"/>
      <c r="C42" s="150"/>
      <c r="D42" s="151"/>
      <c r="E42" s="121"/>
      <c r="F42" s="121"/>
      <c r="G42" s="121"/>
      <c r="J42" s="131"/>
      <c r="K42" s="131"/>
      <c r="L42" s="131"/>
      <c r="M42" s="149"/>
      <c r="N42" s="131"/>
      <c r="O42" s="131"/>
      <c r="P42" s="131"/>
      <c r="Q42" s="131"/>
      <c r="R42" s="131"/>
      <c r="S42" s="131"/>
      <c r="T42" s="131"/>
      <c r="U42" s="131"/>
      <c r="V42" s="131"/>
      <c r="W42" s="131"/>
      <c r="X42" s="131"/>
      <c r="Y42" s="131"/>
      <c r="Z42" s="131"/>
      <c r="AA42" s="131"/>
    </row>
    <row r="43" spans="1:27" ht="15" thickBot="1">
      <c r="A43" s="527" t="s">
        <v>14</v>
      </c>
      <c r="B43" s="544" t="s">
        <v>15</v>
      </c>
      <c r="C43" s="545"/>
      <c r="D43" s="527" t="s">
        <v>16</v>
      </c>
      <c r="E43" s="544" t="s">
        <v>400</v>
      </c>
      <c r="F43" s="545"/>
      <c r="G43" s="535" t="s">
        <v>18</v>
      </c>
      <c r="J43" s="131"/>
      <c r="K43" s="131"/>
      <c r="L43" s="131"/>
      <c r="M43" s="149"/>
      <c r="N43" s="131"/>
      <c r="O43" s="131"/>
      <c r="P43" s="131"/>
      <c r="Q43" s="131"/>
      <c r="R43" s="131"/>
      <c r="S43" s="131"/>
      <c r="T43" s="131"/>
      <c r="U43" s="131"/>
      <c r="V43" s="131"/>
      <c r="W43" s="131"/>
      <c r="X43" s="131"/>
      <c r="Y43" s="131"/>
      <c r="Z43" s="131"/>
      <c r="AA43" s="131"/>
    </row>
    <row r="44" spans="1:27">
      <c r="A44" s="543"/>
      <c r="B44" s="132" t="s">
        <v>19</v>
      </c>
      <c r="C44" s="132" t="s">
        <v>21</v>
      </c>
      <c r="D44" s="543"/>
      <c r="E44" s="527" t="s">
        <v>23</v>
      </c>
      <c r="F44" s="527" t="s">
        <v>24</v>
      </c>
      <c r="G44" s="536"/>
    </row>
    <row r="45" spans="1:27" ht="51.75" thickBot="1">
      <c r="A45" s="528"/>
      <c r="B45" s="134" t="s">
        <v>20</v>
      </c>
      <c r="C45" s="134" t="s">
        <v>22</v>
      </c>
      <c r="D45" s="528"/>
      <c r="E45" s="528"/>
      <c r="F45" s="528"/>
      <c r="G45" s="537"/>
    </row>
    <row r="46" spans="1:27" ht="55.5" customHeight="1" thickBot="1">
      <c r="A46" s="535" t="e">
        <f>'Mapa de Riesgos.'!#REF!</f>
        <v>#REF!</v>
      </c>
      <c r="B46" s="538" t="s">
        <v>373</v>
      </c>
      <c r="C46" s="538"/>
      <c r="D46" s="134" t="s">
        <v>25</v>
      </c>
      <c r="E46" s="123">
        <v>15</v>
      </c>
      <c r="F46" s="123">
        <v>0</v>
      </c>
      <c r="G46" s="123" t="s">
        <v>410</v>
      </c>
    </row>
    <row r="47" spans="1:27">
      <c r="A47" s="536"/>
      <c r="B47" s="539"/>
      <c r="C47" s="539"/>
      <c r="D47" s="538" t="s">
        <v>26</v>
      </c>
      <c r="E47" s="496">
        <v>5</v>
      </c>
      <c r="F47" s="496">
        <v>0</v>
      </c>
      <c r="G47" s="496" t="s">
        <v>412</v>
      </c>
    </row>
    <row r="48" spans="1:27" ht="13.5" thickBot="1">
      <c r="A48" s="536"/>
      <c r="B48" s="539"/>
      <c r="C48" s="539"/>
      <c r="D48" s="540"/>
      <c r="E48" s="497"/>
      <c r="F48" s="497"/>
      <c r="G48" s="497"/>
    </row>
    <row r="49" spans="1:7" ht="21" customHeight="1" thickBot="1">
      <c r="A49" s="536"/>
      <c r="B49" s="539"/>
      <c r="C49" s="539"/>
      <c r="D49" s="134" t="s">
        <v>27</v>
      </c>
      <c r="E49" s="123">
        <v>0</v>
      </c>
      <c r="F49" s="123">
        <v>15</v>
      </c>
      <c r="G49" s="123"/>
    </row>
    <row r="50" spans="1:7" ht="35.25" customHeight="1" thickBot="1">
      <c r="A50" s="536"/>
      <c r="B50" s="539"/>
      <c r="C50" s="539"/>
      <c r="D50" s="134" t="s">
        <v>28</v>
      </c>
      <c r="E50" s="123">
        <v>10</v>
      </c>
      <c r="F50" s="123">
        <v>0</v>
      </c>
      <c r="G50" s="123" t="s">
        <v>447</v>
      </c>
    </row>
    <row r="51" spans="1:7" ht="51.75" thickBot="1">
      <c r="A51" s="536"/>
      <c r="B51" s="539"/>
      <c r="C51" s="539"/>
      <c r="D51" s="134" t="s">
        <v>29</v>
      </c>
      <c r="E51" s="123">
        <v>15</v>
      </c>
      <c r="F51" s="123">
        <v>0</v>
      </c>
      <c r="G51" s="123" t="s">
        <v>256</v>
      </c>
    </row>
    <row r="52" spans="1:7" ht="51.75" thickBot="1">
      <c r="A52" s="536"/>
      <c r="B52" s="539"/>
      <c r="C52" s="539"/>
      <c r="D52" s="134" t="s">
        <v>30</v>
      </c>
      <c r="E52" s="123">
        <v>10</v>
      </c>
      <c r="F52" s="123">
        <v>0</v>
      </c>
      <c r="G52" s="123" t="s">
        <v>447</v>
      </c>
    </row>
    <row r="53" spans="1:7" ht="39" thickBot="1">
      <c r="A53" s="536"/>
      <c r="B53" s="539"/>
      <c r="C53" s="539"/>
      <c r="D53" s="134" t="s">
        <v>31</v>
      </c>
      <c r="E53" s="123">
        <v>30</v>
      </c>
      <c r="F53" s="123">
        <v>0</v>
      </c>
      <c r="G53" s="123" t="s">
        <v>442</v>
      </c>
    </row>
    <row r="54" spans="1:7" ht="13.5" thickBot="1">
      <c r="A54" s="537"/>
      <c r="B54" s="540"/>
      <c r="C54" s="540"/>
      <c r="D54" s="147" t="s">
        <v>32</v>
      </c>
      <c r="E54" s="148">
        <v>85</v>
      </c>
      <c r="F54" s="148">
        <v>15</v>
      </c>
      <c r="G54" s="148"/>
    </row>
    <row r="55" spans="1:7">
      <c r="A55" s="130"/>
      <c r="B55" s="130"/>
      <c r="C55" s="130"/>
      <c r="D55" s="130"/>
      <c r="E55" s="130"/>
      <c r="F55" s="130"/>
      <c r="G55" s="130"/>
    </row>
    <row r="56" spans="1:7" ht="13.5" thickBot="1">
      <c r="A56" s="130"/>
      <c r="B56" s="130"/>
      <c r="C56" s="130"/>
      <c r="D56" s="130"/>
      <c r="E56" s="130"/>
      <c r="F56" s="130"/>
      <c r="G56" s="130"/>
    </row>
    <row r="57" spans="1:7">
      <c r="A57" s="560" t="s">
        <v>177</v>
      </c>
      <c r="B57" s="561"/>
      <c r="C57" s="562"/>
      <c r="D57" s="566" t="s">
        <v>178</v>
      </c>
      <c r="E57" s="567"/>
      <c r="F57" s="567"/>
      <c r="G57" s="568"/>
    </row>
    <row r="58" spans="1:7">
      <c r="A58" s="563"/>
      <c r="B58" s="564"/>
      <c r="C58" s="565"/>
      <c r="D58" s="569" t="s">
        <v>179</v>
      </c>
      <c r="E58" s="570"/>
      <c r="F58" s="570"/>
      <c r="G58" s="571"/>
    </row>
    <row r="59" spans="1:7">
      <c r="A59" s="563"/>
      <c r="B59" s="564"/>
      <c r="C59" s="565"/>
      <c r="D59" s="569" t="s">
        <v>180</v>
      </c>
      <c r="E59" s="570"/>
      <c r="F59" s="570"/>
      <c r="G59" s="571"/>
    </row>
    <row r="60" spans="1:7" ht="12.75" customHeight="1">
      <c r="A60" s="161" t="s">
        <v>448</v>
      </c>
      <c r="B60" s="162"/>
      <c r="C60" s="163"/>
      <c r="D60" s="553">
        <v>0</v>
      </c>
      <c r="E60" s="554"/>
      <c r="F60" s="554"/>
      <c r="G60" s="555"/>
    </row>
    <row r="61" spans="1:7">
      <c r="A61" s="161" t="s">
        <v>182</v>
      </c>
      <c r="B61" s="161"/>
      <c r="C61" s="161"/>
      <c r="D61" s="553">
        <v>1</v>
      </c>
      <c r="E61" s="554"/>
      <c r="F61" s="554"/>
      <c r="G61" s="555"/>
    </row>
    <row r="62" spans="1:7" ht="13.5" customHeight="1" thickBot="1">
      <c r="A62" s="161" t="s">
        <v>183</v>
      </c>
      <c r="B62" s="161"/>
      <c r="C62" s="161"/>
      <c r="D62" s="556">
        <v>2</v>
      </c>
      <c r="E62" s="557"/>
      <c r="F62" s="557"/>
      <c r="G62" s="558"/>
    </row>
    <row r="63" spans="1:7">
      <c r="A63" s="130"/>
      <c r="B63" s="130"/>
      <c r="C63" s="130"/>
      <c r="D63" s="130"/>
      <c r="E63" s="130"/>
      <c r="F63" s="130"/>
      <c r="G63" s="130"/>
    </row>
    <row r="64" spans="1:7">
      <c r="A64" s="559" t="s">
        <v>449</v>
      </c>
      <c r="B64" s="559"/>
      <c r="C64" s="559"/>
      <c r="D64" s="559"/>
      <c r="E64" s="559"/>
      <c r="F64" s="559"/>
      <c r="G64" s="559"/>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33"/>
      <c r="B1" s="533"/>
      <c r="C1" s="470" t="s">
        <v>33</v>
      </c>
      <c r="D1" s="470"/>
      <c r="E1" s="470"/>
      <c r="F1" s="513" t="s">
        <v>209</v>
      </c>
      <c r="G1" s="513"/>
    </row>
    <row r="2" spans="1:58" ht="15.75" customHeight="1" thickBot="1">
      <c r="A2" s="533"/>
      <c r="B2" s="533"/>
      <c r="C2" s="470"/>
      <c r="D2" s="470"/>
      <c r="E2" s="470"/>
      <c r="F2" s="513" t="s">
        <v>215</v>
      </c>
      <c r="G2" s="513"/>
    </row>
    <row r="3" spans="1:58" ht="15.75" customHeight="1" thickBot="1">
      <c r="A3" s="533"/>
      <c r="B3" s="533"/>
      <c r="C3" s="470"/>
      <c r="D3" s="470"/>
      <c r="E3" s="470"/>
      <c r="F3" s="525" t="s">
        <v>946</v>
      </c>
      <c r="G3" s="526"/>
      <c r="K3" s="131"/>
      <c r="L3" s="131"/>
      <c r="M3" s="541" t="s">
        <v>401</v>
      </c>
      <c r="N3" s="542"/>
      <c r="O3" s="542"/>
      <c r="P3" s="542"/>
      <c r="Q3" s="542"/>
      <c r="R3" s="542"/>
      <c r="S3" s="572"/>
      <c r="T3" s="164"/>
      <c r="U3" s="131"/>
      <c r="V3" s="541" t="s">
        <v>401</v>
      </c>
      <c r="W3" s="542"/>
      <c r="X3" s="542"/>
      <c r="Y3" s="542"/>
      <c r="Z3" s="542"/>
      <c r="AA3" s="542"/>
      <c r="AB3" s="572"/>
      <c r="AC3" s="164"/>
      <c r="AD3" s="131"/>
      <c r="AE3" s="541" t="s">
        <v>401</v>
      </c>
      <c r="AF3" s="542"/>
      <c r="AG3" s="542"/>
      <c r="AH3" s="542"/>
      <c r="AI3" s="542"/>
      <c r="AJ3" s="542"/>
      <c r="AK3" s="572"/>
      <c r="AL3" s="164"/>
      <c r="AM3" s="131"/>
      <c r="AN3" s="541" t="s">
        <v>401</v>
      </c>
      <c r="AO3" s="542"/>
      <c r="AP3" s="542"/>
      <c r="AQ3" s="542"/>
      <c r="AR3" s="542"/>
      <c r="AS3" s="542"/>
      <c r="AT3" s="572"/>
      <c r="AU3" s="164"/>
      <c r="AV3" s="131"/>
      <c r="AW3" s="541" t="s">
        <v>401</v>
      </c>
      <c r="AX3" s="542"/>
      <c r="AY3" s="542"/>
      <c r="AZ3" s="542"/>
      <c r="BA3" s="542"/>
      <c r="BB3" s="542"/>
      <c r="BC3" s="572"/>
      <c r="BD3" s="164"/>
      <c r="BE3" s="131"/>
      <c r="BF3" s="131"/>
    </row>
    <row r="4" spans="1:58" ht="26.25" thickBot="1">
      <c r="A4" s="130"/>
      <c r="B4" s="130"/>
      <c r="C4" s="130"/>
      <c r="D4" s="130"/>
      <c r="E4" s="130"/>
      <c r="F4" s="130"/>
      <c r="G4" s="130"/>
      <c r="K4" s="131"/>
      <c r="L4" s="131"/>
      <c r="M4" s="573" t="s">
        <v>402</v>
      </c>
      <c r="N4" s="575" t="s">
        <v>403</v>
      </c>
      <c r="O4" s="576"/>
      <c r="P4" s="577"/>
      <c r="Q4" s="165" t="s">
        <v>404</v>
      </c>
      <c r="R4" s="575" t="s">
        <v>405</v>
      </c>
      <c r="S4" s="578"/>
      <c r="T4" s="166"/>
      <c r="U4" s="131"/>
      <c r="V4" s="573" t="s">
        <v>402</v>
      </c>
      <c r="W4" s="575" t="s">
        <v>403</v>
      </c>
      <c r="X4" s="576"/>
      <c r="Y4" s="577"/>
      <c r="Z4" s="165" t="s">
        <v>404</v>
      </c>
      <c r="AA4" s="575" t="s">
        <v>405</v>
      </c>
      <c r="AB4" s="578"/>
      <c r="AC4" s="166"/>
      <c r="AD4" s="131"/>
      <c r="AE4" s="529" t="s">
        <v>402</v>
      </c>
      <c r="AF4" s="531" t="s">
        <v>403</v>
      </c>
      <c r="AG4" s="581"/>
      <c r="AH4" s="532"/>
      <c r="AI4" s="167" t="s">
        <v>404</v>
      </c>
      <c r="AJ4" s="579" t="s">
        <v>405</v>
      </c>
      <c r="AK4" s="580"/>
      <c r="AL4" s="166"/>
      <c r="AM4" s="131"/>
      <c r="AN4" s="529" t="s">
        <v>402</v>
      </c>
      <c r="AO4" s="531" t="s">
        <v>403</v>
      </c>
      <c r="AP4" s="581"/>
      <c r="AQ4" s="532"/>
      <c r="AR4" s="167" t="s">
        <v>404</v>
      </c>
      <c r="AS4" s="579" t="s">
        <v>405</v>
      </c>
      <c r="AT4" s="580"/>
      <c r="AU4" s="166"/>
      <c r="AV4" s="131"/>
      <c r="AW4" s="529" t="s">
        <v>402</v>
      </c>
      <c r="AX4" s="531" t="s">
        <v>403</v>
      </c>
      <c r="AY4" s="581"/>
      <c r="AZ4" s="532"/>
      <c r="BA4" s="167" t="s">
        <v>404</v>
      </c>
      <c r="BB4" s="579" t="s">
        <v>405</v>
      </c>
      <c r="BC4" s="580"/>
      <c r="BD4" s="166"/>
      <c r="BE4" s="131"/>
      <c r="BF4" s="131"/>
    </row>
    <row r="5" spans="1:58" ht="26.25" thickBot="1">
      <c r="A5" s="527" t="s">
        <v>14</v>
      </c>
      <c r="B5" s="544" t="s">
        <v>15</v>
      </c>
      <c r="C5" s="545"/>
      <c r="D5" s="527" t="s">
        <v>16</v>
      </c>
      <c r="E5" s="544" t="s">
        <v>400</v>
      </c>
      <c r="F5" s="545"/>
      <c r="G5" s="535" t="s">
        <v>18</v>
      </c>
      <c r="I5" s="65"/>
      <c r="K5" s="131"/>
      <c r="L5" s="131"/>
      <c r="M5" s="574"/>
      <c r="N5" s="165" t="s">
        <v>19</v>
      </c>
      <c r="O5" s="165" t="s">
        <v>406</v>
      </c>
      <c r="P5" s="165" t="s">
        <v>21</v>
      </c>
      <c r="Q5" s="165" t="s">
        <v>407</v>
      </c>
      <c r="R5" s="165" t="s">
        <v>408</v>
      </c>
      <c r="S5" s="168" t="s">
        <v>409</v>
      </c>
      <c r="T5" s="166"/>
      <c r="U5" s="131"/>
      <c r="V5" s="574"/>
      <c r="W5" s="165" t="s">
        <v>19</v>
      </c>
      <c r="X5" s="165" t="s">
        <v>406</v>
      </c>
      <c r="Y5" s="165" t="s">
        <v>21</v>
      </c>
      <c r="Z5" s="165" t="s">
        <v>407</v>
      </c>
      <c r="AA5" s="165" t="s">
        <v>408</v>
      </c>
      <c r="AB5" s="168" t="s">
        <v>409</v>
      </c>
      <c r="AC5" s="166"/>
      <c r="AD5" s="131"/>
      <c r="AE5" s="530"/>
      <c r="AF5" s="136" t="s">
        <v>19</v>
      </c>
      <c r="AG5" s="136" t="s">
        <v>406</v>
      </c>
      <c r="AH5" s="136" t="s">
        <v>21</v>
      </c>
      <c r="AI5" s="169" t="s">
        <v>407</v>
      </c>
      <c r="AJ5" s="170" t="s">
        <v>408</v>
      </c>
      <c r="AK5" s="171" t="s">
        <v>409</v>
      </c>
      <c r="AL5" s="166"/>
      <c r="AM5" s="131"/>
      <c r="AN5" s="530"/>
      <c r="AO5" s="136" t="s">
        <v>19</v>
      </c>
      <c r="AP5" s="172" t="s">
        <v>406</v>
      </c>
      <c r="AQ5" s="172" t="s">
        <v>21</v>
      </c>
      <c r="AR5" s="172" t="s">
        <v>407</v>
      </c>
      <c r="AS5" s="172" t="s">
        <v>408</v>
      </c>
      <c r="AT5" s="171" t="s">
        <v>409</v>
      </c>
      <c r="AU5" s="166"/>
      <c r="AV5" s="131"/>
      <c r="AW5" s="530"/>
      <c r="AX5" s="136" t="s">
        <v>19</v>
      </c>
      <c r="AY5" s="136" t="s">
        <v>406</v>
      </c>
      <c r="AZ5" s="136" t="s">
        <v>21</v>
      </c>
      <c r="BA5" s="169" t="s">
        <v>407</v>
      </c>
      <c r="BB5" s="170" t="s">
        <v>408</v>
      </c>
      <c r="BC5" s="171" t="s">
        <v>409</v>
      </c>
      <c r="BD5" s="166"/>
      <c r="BE5" s="131"/>
      <c r="BF5" s="131"/>
    </row>
    <row r="6" spans="1:58" ht="99.75" customHeight="1" thickBot="1">
      <c r="A6" s="543"/>
      <c r="B6" s="132" t="s">
        <v>19</v>
      </c>
      <c r="C6" s="132" t="s">
        <v>21</v>
      </c>
      <c r="D6" s="543"/>
      <c r="E6" s="527" t="s">
        <v>23</v>
      </c>
      <c r="F6" s="527" t="s">
        <v>24</v>
      </c>
      <c r="G6" s="536"/>
      <c r="I6" s="65"/>
      <c r="K6" s="131"/>
      <c r="L6" s="131"/>
      <c r="M6" s="173" t="s">
        <v>265</v>
      </c>
      <c r="N6" s="174" t="s">
        <v>413</v>
      </c>
      <c r="O6" s="174"/>
      <c r="P6" s="174"/>
      <c r="Q6" s="175" t="s">
        <v>411</v>
      </c>
      <c r="R6" s="176">
        <v>15</v>
      </c>
      <c r="S6" s="177"/>
      <c r="T6" s="166"/>
      <c r="U6" s="131"/>
      <c r="V6" s="105" t="s">
        <v>267</v>
      </c>
      <c r="W6" s="174" t="s">
        <v>413</v>
      </c>
      <c r="X6" s="174"/>
      <c r="Y6" s="174"/>
      <c r="Z6" s="175" t="s">
        <v>411</v>
      </c>
      <c r="AA6" s="176">
        <v>15</v>
      </c>
      <c r="AB6" s="177"/>
      <c r="AC6" s="166"/>
      <c r="AD6" s="131"/>
      <c r="AE6" s="93" t="s">
        <v>270</v>
      </c>
      <c r="AF6" s="141" t="s">
        <v>413</v>
      </c>
      <c r="AG6" s="141"/>
      <c r="AH6" s="141"/>
      <c r="AI6" s="178" t="s">
        <v>411</v>
      </c>
      <c r="AJ6" s="176">
        <v>15</v>
      </c>
      <c r="AK6" s="177"/>
      <c r="AL6" s="166"/>
      <c r="AM6" s="131"/>
      <c r="AN6" s="93" t="s">
        <v>450</v>
      </c>
      <c r="AO6" s="141" t="s">
        <v>413</v>
      </c>
      <c r="AP6" s="179"/>
      <c r="AQ6" s="179"/>
      <c r="AR6" s="180" t="s">
        <v>411</v>
      </c>
      <c r="AS6" s="176">
        <v>15</v>
      </c>
      <c r="AT6" s="177"/>
      <c r="AU6" s="166"/>
      <c r="AV6" s="131"/>
      <c r="AW6" s="181" t="s">
        <v>271</v>
      </c>
      <c r="AX6" s="179" t="s">
        <v>413</v>
      </c>
      <c r="AY6" s="179"/>
      <c r="AZ6" s="179"/>
      <c r="BA6" s="180" t="s">
        <v>411</v>
      </c>
      <c r="BB6" s="176">
        <v>15</v>
      </c>
      <c r="BC6" s="177"/>
      <c r="BD6" s="166"/>
      <c r="BE6" s="131"/>
      <c r="BF6" s="131"/>
    </row>
    <row r="7" spans="1:58" ht="48.75" customHeight="1" thickBot="1">
      <c r="A7" s="583"/>
      <c r="B7" s="188" t="s">
        <v>20</v>
      </c>
      <c r="C7" s="188" t="s">
        <v>22</v>
      </c>
      <c r="D7" s="584"/>
      <c r="E7" s="528"/>
      <c r="F7" s="528"/>
      <c r="G7" s="537"/>
      <c r="I7" s="135"/>
      <c r="K7" s="131"/>
      <c r="L7" s="131"/>
      <c r="M7" s="173" t="s">
        <v>267</v>
      </c>
      <c r="N7" s="174"/>
      <c r="O7" s="174"/>
      <c r="P7" s="174"/>
      <c r="Q7" s="175" t="s">
        <v>414</v>
      </c>
      <c r="R7" s="176">
        <v>5</v>
      </c>
      <c r="S7" s="177"/>
      <c r="T7" s="166"/>
      <c r="U7" s="131"/>
      <c r="V7" s="173"/>
      <c r="W7" s="174"/>
      <c r="X7" s="174"/>
      <c r="Y7" s="174"/>
      <c r="Z7" s="175" t="s">
        <v>414</v>
      </c>
      <c r="AA7" s="176">
        <v>5</v>
      </c>
      <c r="AB7" s="177"/>
      <c r="AC7" s="166"/>
      <c r="AD7" s="131"/>
      <c r="AE7" s="140"/>
      <c r="AF7" s="141"/>
      <c r="AG7" s="141"/>
      <c r="AH7" s="141"/>
      <c r="AI7" s="178" t="s">
        <v>414</v>
      </c>
      <c r="AJ7" s="176">
        <v>5</v>
      </c>
      <c r="AK7" s="177"/>
      <c r="AL7" s="166"/>
      <c r="AM7" s="131"/>
      <c r="AN7" s="140"/>
      <c r="AO7" s="141"/>
      <c r="AP7" s="141"/>
      <c r="AQ7" s="141"/>
      <c r="AR7" s="178" t="s">
        <v>414</v>
      </c>
      <c r="AS7" s="176">
        <v>5</v>
      </c>
      <c r="AT7" s="177"/>
      <c r="AU7" s="166"/>
      <c r="AV7" s="131"/>
      <c r="AW7" s="182"/>
      <c r="AX7" s="179"/>
      <c r="AY7" s="179"/>
      <c r="AZ7" s="179"/>
      <c r="BA7" s="180" t="s">
        <v>414</v>
      </c>
      <c r="BB7" s="176">
        <v>5</v>
      </c>
      <c r="BC7" s="177"/>
      <c r="BD7" s="166"/>
      <c r="BE7" s="131"/>
      <c r="BF7" s="131"/>
    </row>
    <row r="8" spans="1:58" ht="166.5" thickBot="1">
      <c r="A8" s="535" t="str">
        <f>'Mapa de Riesgos.'!N26</f>
        <v>Seguimiento trimestral a las metas establecidas en el plan de acción</v>
      </c>
      <c r="B8" s="539" t="s">
        <v>373</v>
      </c>
      <c r="C8" s="539"/>
      <c r="D8" s="139" t="s">
        <v>25</v>
      </c>
      <c r="E8" s="122">
        <v>15</v>
      </c>
      <c r="F8" s="122">
        <v>0</v>
      </c>
      <c r="G8" s="122" t="s">
        <v>451</v>
      </c>
      <c r="I8" s="135"/>
      <c r="K8" s="131"/>
      <c r="L8" s="131"/>
      <c r="M8" s="173" t="s">
        <v>270</v>
      </c>
      <c r="N8" s="174"/>
      <c r="O8" s="174"/>
      <c r="P8" s="174"/>
      <c r="Q8" s="175" t="s">
        <v>415</v>
      </c>
      <c r="R8" s="176"/>
      <c r="S8" s="177">
        <v>15</v>
      </c>
      <c r="T8" s="166"/>
      <c r="U8" s="131"/>
      <c r="V8" s="173"/>
      <c r="W8" s="174"/>
      <c r="X8" s="174"/>
      <c r="Y8" s="174"/>
      <c r="Z8" s="175" t="s">
        <v>415</v>
      </c>
      <c r="AA8" s="176"/>
      <c r="AB8" s="177">
        <v>15</v>
      </c>
      <c r="AC8" s="166"/>
      <c r="AD8" s="131"/>
      <c r="AE8" s="140"/>
      <c r="AF8" s="141"/>
      <c r="AG8" s="141"/>
      <c r="AH8" s="141"/>
      <c r="AI8" s="178" t="s">
        <v>415</v>
      </c>
      <c r="AJ8" s="176"/>
      <c r="AK8" s="177">
        <v>15</v>
      </c>
      <c r="AL8" s="166"/>
      <c r="AM8" s="131"/>
      <c r="AN8" s="140"/>
      <c r="AO8" s="141"/>
      <c r="AP8" s="141"/>
      <c r="AQ8" s="141"/>
      <c r="AR8" s="178" t="s">
        <v>415</v>
      </c>
      <c r="AS8" s="176"/>
      <c r="AT8" s="177">
        <v>15</v>
      </c>
      <c r="AU8" s="166"/>
      <c r="AV8" s="131"/>
      <c r="AW8" s="182"/>
      <c r="AX8" s="179"/>
      <c r="AY8" s="179"/>
      <c r="AZ8" s="179"/>
      <c r="BA8" s="180" t="s">
        <v>415</v>
      </c>
      <c r="BB8" s="176"/>
      <c r="BC8" s="177">
        <v>15</v>
      </c>
      <c r="BD8" s="166"/>
      <c r="BE8" s="131"/>
      <c r="BF8" s="131"/>
    </row>
    <row r="9" spans="1:58" ht="23.25" customHeight="1" thickBot="1">
      <c r="A9" s="536"/>
      <c r="B9" s="539"/>
      <c r="C9" s="539"/>
      <c r="D9" s="538" t="s">
        <v>26</v>
      </c>
      <c r="E9" s="496">
        <v>5</v>
      </c>
      <c r="F9" s="496">
        <v>0</v>
      </c>
      <c r="G9" s="496" t="s">
        <v>452</v>
      </c>
      <c r="I9" s="135"/>
      <c r="K9" s="131"/>
      <c r="L9" s="131"/>
      <c r="M9" s="173" t="s">
        <v>450</v>
      </c>
      <c r="N9" s="174"/>
      <c r="O9" s="174"/>
      <c r="P9" s="174"/>
      <c r="Q9" s="175" t="s">
        <v>418</v>
      </c>
      <c r="R9" s="176">
        <v>10</v>
      </c>
      <c r="S9" s="177"/>
      <c r="T9" s="166"/>
      <c r="U9" s="131"/>
      <c r="V9" s="173"/>
      <c r="W9" s="174"/>
      <c r="X9" s="174"/>
      <c r="Y9" s="174"/>
      <c r="Z9" s="175" t="s">
        <v>418</v>
      </c>
      <c r="AA9" s="176">
        <v>10</v>
      </c>
      <c r="AB9" s="177"/>
      <c r="AC9" s="166"/>
      <c r="AD9" s="131"/>
      <c r="AE9" s="140"/>
      <c r="AF9" s="141"/>
      <c r="AG9" s="141"/>
      <c r="AH9" s="141"/>
      <c r="AI9" s="178" t="s">
        <v>418</v>
      </c>
      <c r="AJ9" s="176">
        <v>10</v>
      </c>
      <c r="AK9" s="177"/>
      <c r="AL9" s="166"/>
      <c r="AM9" s="131"/>
      <c r="AN9" s="140"/>
      <c r="AO9" s="141"/>
      <c r="AP9" s="141"/>
      <c r="AQ9" s="141"/>
      <c r="AR9" s="178" t="s">
        <v>418</v>
      </c>
      <c r="AS9" s="176">
        <v>10</v>
      </c>
      <c r="AT9" s="177"/>
      <c r="AU9" s="166"/>
      <c r="AV9" s="131"/>
      <c r="AW9" s="182"/>
      <c r="AX9" s="179"/>
      <c r="AY9" s="179"/>
      <c r="AZ9" s="179"/>
      <c r="BA9" s="180" t="s">
        <v>418</v>
      </c>
      <c r="BB9" s="176">
        <v>10</v>
      </c>
      <c r="BC9" s="177"/>
      <c r="BD9" s="166"/>
      <c r="BE9" s="131"/>
      <c r="BF9" s="131"/>
    </row>
    <row r="10" spans="1:58" ht="33" customHeight="1" thickBot="1">
      <c r="A10" s="536"/>
      <c r="B10" s="539"/>
      <c r="C10" s="539"/>
      <c r="D10" s="540"/>
      <c r="E10" s="497"/>
      <c r="F10" s="497"/>
      <c r="G10" s="497"/>
      <c r="I10" s="135"/>
      <c r="K10" s="131"/>
      <c r="L10" s="131"/>
      <c r="M10" s="173" t="s">
        <v>271</v>
      </c>
      <c r="N10" s="174"/>
      <c r="O10" s="174"/>
      <c r="P10" s="174"/>
      <c r="Q10" s="175" t="s">
        <v>420</v>
      </c>
      <c r="R10" s="176">
        <v>15</v>
      </c>
      <c r="S10" s="177"/>
      <c r="T10" s="166"/>
      <c r="U10" s="131"/>
      <c r="V10" s="173"/>
      <c r="W10" s="174"/>
      <c r="X10" s="174"/>
      <c r="Y10" s="174"/>
      <c r="Z10" s="175" t="s">
        <v>420</v>
      </c>
      <c r="AA10" s="176">
        <v>15</v>
      </c>
      <c r="AB10" s="177"/>
      <c r="AC10" s="166"/>
      <c r="AD10" s="131"/>
      <c r="AE10" s="140"/>
      <c r="AF10" s="141"/>
      <c r="AG10" s="141"/>
      <c r="AH10" s="141"/>
      <c r="AI10" s="178" t="s">
        <v>420</v>
      </c>
      <c r="AJ10" s="176">
        <v>15</v>
      </c>
      <c r="AK10" s="177"/>
      <c r="AL10" s="166"/>
      <c r="AM10" s="131"/>
      <c r="AN10" s="140"/>
      <c r="AO10" s="141"/>
      <c r="AP10" s="141"/>
      <c r="AQ10" s="141"/>
      <c r="AR10" s="178" t="s">
        <v>420</v>
      </c>
      <c r="AS10" s="176">
        <v>15</v>
      </c>
      <c r="AT10" s="177"/>
      <c r="AU10" s="166"/>
      <c r="AV10" s="131"/>
      <c r="AW10" s="140"/>
      <c r="AX10" s="141"/>
      <c r="AY10" s="141"/>
      <c r="AZ10" s="141"/>
      <c r="BA10" s="178" t="s">
        <v>420</v>
      </c>
      <c r="BB10" s="176">
        <v>15</v>
      </c>
      <c r="BC10" s="177"/>
      <c r="BD10" s="166"/>
      <c r="BE10" s="131"/>
      <c r="BF10" s="131"/>
    </row>
    <row r="11" spans="1:58" ht="45" customHeight="1" thickBot="1">
      <c r="A11" s="536"/>
      <c r="B11" s="539"/>
      <c r="C11" s="539"/>
      <c r="D11" s="134" t="s">
        <v>27</v>
      </c>
      <c r="E11" s="123">
        <v>0</v>
      </c>
      <c r="F11" s="123">
        <v>15</v>
      </c>
      <c r="G11" s="183"/>
      <c r="I11" s="65"/>
      <c r="K11" s="131"/>
      <c r="L11" s="131"/>
      <c r="M11" s="173"/>
      <c r="N11" s="174"/>
      <c r="O11" s="174"/>
      <c r="P11" s="174"/>
      <c r="Q11" s="175" t="s">
        <v>421</v>
      </c>
      <c r="R11" s="176">
        <v>10</v>
      </c>
      <c r="S11" s="177"/>
      <c r="T11" s="166"/>
      <c r="U11" s="131"/>
      <c r="V11" s="173"/>
      <c r="W11" s="174"/>
      <c r="X11" s="174"/>
      <c r="Y11" s="174"/>
      <c r="Z11" s="175" t="s">
        <v>421</v>
      </c>
      <c r="AA11" s="176">
        <v>10</v>
      </c>
      <c r="AB11" s="177"/>
      <c r="AC11" s="166"/>
      <c r="AD11" s="131"/>
      <c r="AE11" s="140"/>
      <c r="AF11" s="141"/>
      <c r="AG11" s="141"/>
      <c r="AH11" s="141"/>
      <c r="AI11" s="178" t="s">
        <v>421</v>
      </c>
      <c r="AJ11" s="176">
        <v>10</v>
      </c>
      <c r="AK11" s="177"/>
      <c r="AL11" s="166"/>
      <c r="AM11" s="131"/>
      <c r="AN11" s="140"/>
      <c r="AO11" s="141"/>
      <c r="AP11" s="141"/>
      <c r="AQ11" s="141"/>
      <c r="AR11" s="178" t="s">
        <v>421</v>
      </c>
      <c r="AS11" s="176">
        <v>10</v>
      </c>
      <c r="AT11" s="177"/>
      <c r="AU11" s="166"/>
      <c r="AV11" s="131"/>
      <c r="AW11" s="140"/>
      <c r="AX11" s="141"/>
      <c r="AY11" s="141"/>
      <c r="AZ11" s="141"/>
      <c r="BA11" s="178" t="s">
        <v>421</v>
      </c>
      <c r="BB11" s="176">
        <v>10</v>
      </c>
      <c r="BC11" s="177"/>
      <c r="BD11" s="166"/>
      <c r="BE11" s="131"/>
      <c r="BF11" s="131"/>
    </row>
    <row r="12" spans="1:58" ht="86.25" customHeight="1" thickBot="1">
      <c r="A12" s="536"/>
      <c r="B12" s="539"/>
      <c r="C12" s="539"/>
      <c r="D12" s="134" t="s">
        <v>28</v>
      </c>
      <c r="E12" s="123">
        <v>10</v>
      </c>
      <c r="F12" s="123">
        <v>0</v>
      </c>
      <c r="G12" s="183" t="s">
        <v>453</v>
      </c>
      <c r="I12" s="65"/>
      <c r="K12" s="131"/>
      <c r="L12" s="131"/>
      <c r="M12" s="173"/>
      <c r="N12" s="174"/>
      <c r="O12" s="174"/>
      <c r="P12" s="174"/>
      <c r="Q12" s="175" t="s">
        <v>423</v>
      </c>
      <c r="R12" s="176">
        <v>30</v>
      </c>
      <c r="S12" s="177"/>
      <c r="T12" s="166"/>
      <c r="U12" s="131"/>
      <c r="V12" s="173"/>
      <c r="W12" s="174"/>
      <c r="X12" s="174"/>
      <c r="Y12" s="174"/>
      <c r="Z12" s="175" t="s">
        <v>423</v>
      </c>
      <c r="AA12" s="176">
        <v>30</v>
      </c>
      <c r="AB12" s="177"/>
      <c r="AC12" s="166"/>
      <c r="AD12" s="131"/>
      <c r="AE12" s="140"/>
      <c r="AF12" s="141"/>
      <c r="AG12" s="141"/>
      <c r="AH12" s="141"/>
      <c r="AI12" s="178" t="s">
        <v>423</v>
      </c>
      <c r="AJ12" s="176">
        <v>30</v>
      </c>
      <c r="AK12" s="177"/>
      <c r="AL12" s="166"/>
      <c r="AM12" s="131"/>
      <c r="AN12" s="140"/>
      <c r="AO12" s="141"/>
      <c r="AP12" s="141"/>
      <c r="AQ12" s="141"/>
      <c r="AR12" s="178" t="s">
        <v>423</v>
      </c>
      <c r="AS12" s="176">
        <v>30</v>
      </c>
      <c r="AT12" s="177"/>
      <c r="AU12" s="166"/>
      <c r="AV12" s="131"/>
      <c r="AW12" s="140"/>
      <c r="AX12" s="141"/>
      <c r="AY12" s="141"/>
      <c r="AZ12" s="141"/>
      <c r="BA12" s="178" t="s">
        <v>423</v>
      </c>
      <c r="BB12" s="176">
        <v>30</v>
      </c>
      <c r="BC12" s="177"/>
      <c r="BD12" s="166"/>
      <c r="BE12" s="131"/>
      <c r="BF12" s="131"/>
    </row>
    <row r="13" spans="1:58" ht="51.75" thickBot="1">
      <c r="A13" s="536"/>
      <c r="B13" s="539"/>
      <c r="C13" s="539"/>
      <c r="D13" s="134" t="s">
        <v>29</v>
      </c>
      <c r="E13" s="123">
        <v>15</v>
      </c>
      <c r="F13" s="123">
        <v>0</v>
      </c>
      <c r="G13" s="123" t="s">
        <v>256</v>
      </c>
      <c r="I13" s="65"/>
      <c r="K13" s="131"/>
      <c r="L13" s="131"/>
      <c r="M13" s="575" t="s">
        <v>32</v>
      </c>
      <c r="N13" s="576"/>
      <c r="O13" s="576"/>
      <c r="P13" s="576"/>
      <c r="Q13" s="577"/>
      <c r="R13" s="184">
        <v>85</v>
      </c>
      <c r="S13" s="185">
        <v>15</v>
      </c>
      <c r="T13" s="186"/>
      <c r="U13" s="131"/>
      <c r="V13" s="575" t="s">
        <v>32</v>
      </c>
      <c r="W13" s="576"/>
      <c r="X13" s="576"/>
      <c r="Y13" s="576"/>
      <c r="Z13" s="577"/>
      <c r="AA13" s="184">
        <v>85</v>
      </c>
      <c r="AB13" s="185">
        <v>15</v>
      </c>
      <c r="AC13" s="186"/>
      <c r="AD13" s="131"/>
      <c r="AE13" s="541" t="s">
        <v>32</v>
      </c>
      <c r="AF13" s="542"/>
      <c r="AG13" s="542"/>
      <c r="AH13" s="542"/>
      <c r="AI13" s="582"/>
      <c r="AJ13" s="184">
        <v>85</v>
      </c>
      <c r="AK13" s="185">
        <v>15</v>
      </c>
      <c r="AL13" s="186"/>
      <c r="AM13" s="131"/>
      <c r="AN13" s="541" t="s">
        <v>32</v>
      </c>
      <c r="AO13" s="542"/>
      <c r="AP13" s="542"/>
      <c r="AQ13" s="542"/>
      <c r="AR13" s="582"/>
      <c r="AS13" s="184">
        <v>85</v>
      </c>
      <c r="AT13" s="185">
        <v>15</v>
      </c>
      <c r="AU13" s="186"/>
      <c r="AV13" s="131"/>
      <c r="AW13" s="541" t="s">
        <v>32</v>
      </c>
      <c r="AX13" s="542"/>
      <c r="AY13" s="542"/>
      <c r="AZ13" s="542"/>
      <c r="BA13" s="582"/>
      <c r="BB13" s="184">
        <v>85</v>
      </c>
      <c r="BC13" s="185">
        <v>15</v>
      </c>
      <c r="BD13" s="186"/>
      <c r="BE13" s="131"/>
      <c r="BF13" s="131"/>
    </row>
    <row r="14" spans="1:58" ht="54.75" customHeight="1" thickBot="1">
      <c r="A14" s="536"/>
      <c r="B14" s="539"/>
      <c r="C14" s="539"/>
      <c r="D14" s="134" t="s">
        <v>30</v>
      </c>
      <c r="E14" s="123">
        <v>10</v>
      </c>
      <c r="F14" s="123">
        <v>0</v>
      </c>
      <c r="G14" s="123" t="s">
        <v>454</v>
      </c>
      <c r="I14" s="65"/>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row>
    <row r="15" spans="1:58" ht="47.25" customHeight="1" thickBot="1">
      <c r="A15" s="536"/>
      <c r="B15" s="539"/>
      <c r="C15" s="539"/>
      <c r="D15" s="134" t="s">
        <v>31</v>
      </c>
      <c r="E15" s="123">
        <v>30</v>
      </c>
      <c r="F15" s="123">
        <v>0</v>
      </c>
      <c r="G15" s="123" t="s">
        <v>455</v>
      </c>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1"/>
      <c r="AU15" s="131"/>
      <c r="AV15" s="131"/>
      <c r="AW15" s="131"/>
      <c r="AX15" s="131"/>
      <c r="AY15" s="131"/>
      <c r="AZ15" s="131"/>
      <c r="BA15" s="131"/>
      <c r="BB15" s="131"/>
      <c r="BC15" s="131"/>
      <c r="BD15" s="131"/>
      <c r="BE15" s="131"/>
      <c r="BF15" s="131"/>
    </row>
    <row r="16" spans="1:58" ht="45.75" thickBot="1">
      <c r="A16" s="537"/>
      <c r="B16" s="540"/>
      <c r="C16" s="540"/>
      <c r="D16" s="147" t="s">
        <v>32</v>
      </c>
      <c r="E16" s="148">
        <v>85</v>
      </c>
      <c r="F16" s="148">
        <v>15</v>
      </c>
      <c r="G16" s="148"/>
      <c r="K16" s="131"/>
      <c r="L16" s="131"/>
      <c r="M16" s="152" t="s">
        <v>425</v>
      </c>
      <c r="N16" s="153" t="s">
        <v>426</v>
      </c>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row>
    <row r="17" spans="1:58" ht="15.75" thickBot="1">
      <c r="A17" s="121"/>
      <c r="B17" s="150"/>
      <c r="C17" s="150"/>
      <c r="D17" s="151"/>
      <c r="E17" s="121"/>
      <c r="F17" s="121"/>
      <c r="G17" s="121"/>
      <c r="K17" s="131"/>
      <c r="L17" s="131"/>
      <c r="M17" s="154" t="s">
        <v>427</v>
      </c>
      <c r="N17" s="155">
        <v>0</v>
      </c>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row>
    <row r="18" spans="1:58" ht="15.75" thickBot="1">
      <c r="A18" s="121"/>
      <c r="B18" s="150"/>
      <c r="C18" s="150"/>
      <c r="D18" s="151"/>
      <c r="E18" s="121"/>
      <c r="F18" s="121"/>
      <c r="G18" s="121"/>
      <c r="K18" s="131"/>
      <c r="L18" s="131"/>
      <c r="M18" s="154" t="s">
        <v>428</v>
      </c>
      <c r="N18" s="155">
        <v>1</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row>
    <row r="19" spans="1:58" ht="15.75" thickBot="1">
      <c r="A19" s="121"/>
      <c r="B19" s="150"/>
      <c r="C19" s="150"/>
      <c r="D19" s="151"/>
      <c r="E19" s="121"/>
      <c r="F19" s="121"/>
      <c r="G19" s="121"/>
      <c r="K19" s="131"/>
      <c r="L19" s="131"/>
      <c r="M19" s="154" t="s">
        <v>429</v>
      </c>
      <c r="N19" s="155">
        <v>2</v>
      </c>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row>
    <row r="20" spans="1:58" ht="15.75" customHeight="1">
      <c r="A20" s="533"/>
      <c r="B20" s="533"/>
      <c r="C20" s="470" t="s">
        <v>33</v>
      </c>
      <c r="D20" s="470"/>
      <c r="E20" s="470"/>
      <c r="F20" s="513" t="s">
        <v>209</v>
      </c>
      <c r="G20" s="513"/>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row>
    <row r="21" spans="1:58" ht="15.75" customHeight="1">
      <c r="A21" s="533"/>
      <c r="B21" s="533"/>
      <c r="C21" s="470"/>
      <c r="D21" s="470"/>
      <c r="E21" s="470"/>
      <c r="F21" s="513" t="s">
        <v>215</v>
      </c>
      <c r="G21" s="513"/>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row>
    <row r="22" spans="1:58" ht="15.75" customHeight="1">
      <c r="A22" s="533"/>
      <c r="B22" s="533"/>
      <c r="C22" s="470"/>
      <c r="D22" s="470"/>
      <c r="E22" s="470"/>
      <c r="F22" s="525" t="s">
        <v>946</v>
      </c>
      <c r="G22" s="526"/>
      <c r="M22" s="548" t="s">
        <v>430</v>
      </c>
      <c r="N22" s="548"/>
      <c r="O22" s="548"/>
      <c r="P22" s="548"/>
      <c r="Q22" s="548"/>
      <c r="R22" s="548"/>
      <c r="S22" s="548"/>
      <c r="T22" s="548"/>
      <c r="U22" s="548"/>
      <c r="V22" s="548"/>
      <c r="W22" s="548"/>
      <c r="X22" s="548"/>
      <c r="Y22" s="548"/>
      <c r="Z22" s="548"/>
      <c r="AA22" s="548"/>
      <c r="AB22" s="548"/>
      <c r="AC22" s="548"/>
      <c r="AD22" s="548"/>
      <c r="AE22" s="548"/>
    </row>
    <row r="23" spans="1:58" ht="16.5" thickBot="1">
      <c r="A23" s="121"/>
      <c r="B23" s="150"/>
      <c r="C23" s="150"/>
      <c r="D23" s="151"/>
      <c r="E23" s="121"/>
      <c r="F23" s="121"/>
      <c r="G23" s="121"/>
      <c r="M23" s="156" t="s">
        <v>431</v>
      </c>
      <c r="N23" s="547" t="s">
        <v>432</v>
      </c>
      <c r="O23" s="547"/>
      <c r="P23" s="547"/>
      <c r="Q23" s="547"/>
      <c r="R23" s="547"/>
      <c r="S23" s="547"/>
      <c r="T23" s="547"/>
      <c r="U23" s="547"/>
      <c r="V23" s="547"/>
      <c r="W23" s="547"/>
      <c r="X23" s="547"/>
      <c r="Y23" s="547"/>
      <c r="Z23" s="547"/>
      <c r="AA23" s="547"/>
      <c r="AB23" s="547"/>
      <c r="AC23" s="547"/>
      <c r="AD23" s="547"/>
      <c r="AE23" s="547"/>
    </row>
    <row r="24" spans="1:58" ht="16.5" thickBot="1">
      <c r="A24" s="527" t="s">
        <v>14</v>
      </c>
      <c r="B24" s="544" t="s">
        <v>15</v>
      </c>
      <c r="C24" s="545"/>
      <c r="D24" s="527" t="s">
        <v>16</v>
      </c>
      <c r="E24" s="544" t="s">
        <v>400</v>
      </c>
      <c r="F24" s="545"/>
      <c r="G24" s="535" t="s">
        <v>18</v>
      </c>
      <c r="M24" s="156" t="s">
        <v>433</v>
      </c>
      <c r="N24" s="547" t="s">
        <v>456</v>
      </c>
      <c r="O24" s="547"/>
      <c r="P24" s="547"/>
      <c r="Q24" s="547"/>
      <c r="R24" s="547"/>
      <c r="S24" s="547"/>
      <c r="T24" s="547"/>
      <c r="U24" s="547"/>
      <c r="V24" s="547"/>
      <c r="W24" s="547"/>
      <c r="X24" s="547"/>
      <c r="Y24" s="547"/>
      <c r="Z24" s="547"/>
      <c r="AA24" s="547"/>
      <c r="AB24" s="547"/>
      <c r="AC24" s="547"/>
      <c r="AD24" s="547"/>
      <c r="AE24" s="547"/>
    </row>
    <row r="25" spans="1:58" ht="15.75">
      <c r="A25" s="543"/>
      <c r="B25" s="132" t="s">
        <v>19</v>
      </c>
      <c r="C25" s="132" t="s">
        <v>21</v>
      </c>
      <c r="D25" s="543"/>
      <c r="E25" s="527" t="s">
        <v>23</v>
      </c>
      <c r="F25" s="527" t="s">
        <v>24</v>
      </c>
      <c r="G25" s="536"/>
      <c r="M25" s="158" t="s">
        <v>435</v>
      </c>
      <c r="N25" s="547" t="s">
        <v>457</v>
      </c>
      <c r="O25" s="547"/>
      <c r="P25" s="547"/>
      <c r="Q25" s="547"/>
      <c r="R25" s="547"/>
      <c r="S25" s="547"/>
      <c r="T25" s="547"/>
      <c r="U25" s="547"/>
      <c r="V25" s="547"/>
      <c r="W25" s="547"/>
      <c r="X25" s="547"/>
      <c r="Y25" s="547"/>
      <c r="Z25" s="547"/>
      <c r="AA25" s="547"/>
      <c r="AB25" s="547"/>
      <c r="AC25" s="547"/>
      <c r="AD25" s="547"/>
      <c r="AE25" s="547"/>
    </row>
    <row r="26" spans="1:58" ht="45.75" thickBot="1">
      <c r="A26" s="528"/>
      <c r="B26" s="25" t="s">
        <v>20</v>
      </c>
      <c r="C26" s="25" t="s">
        <v>22</v>
      </c>
      <c r="D26" s="528"/>
      <c r="E26" s="528"/>
      <c r="F26" s="528"/>
      <c r="G26" s="537"/>
      <c r="M26" s="512" t="s">
        <v>437</v>
      </c>
      <c r="N26" s="512"/>
      <c r="O26" s="512"/>
      <c r="P26" s="512"/>
      <c r="Q26" s="512"/>
      <c r="R26" s="512"/>
      <c r="S26" s="512"/>
      <c r="T26" s="512"/>
      <c r="U26" s="512"/>
      <c r="V26" s="512"/>
      <c r="W26" s="512"/>
      <c r="X26" s="512"/>
      <c r="Y26" s="512"/>
      <c r="Z26" s="512"/>
      <c r="AA26" s="512"/>
      <c r="AB26" s="512"/>
      <c r="AC26" s="512"/>
      <c r="AD26" s="512"/>
      <c r="AE26" s="512"/>
    </row>
    <row r="27" spans="1:58" ht="58.5" customHeight="1" thickBot="1">
      <c r="A27" s="535" t="str">
        <f>'Mapa de Riesgos.'!N27</f>
        <v>Verificación de la procedencia y pertinencia de la acción y los anexos aportados por el ciudadano antes de ser presentada</v>
      </c>
      <c r="B27" s="538" t="s">
        <v>373</v>
      </c>
      <c r="C27" s="538"/>
      <c r="D27" s="134" t="s">
        <v>25</v>
      </c>
      <c r="E27" s="123">
        <v>15</v>
      </c>
      <c r="F27" s="123">
        <v>0</v>
      </c>
      <c r="G27" s="123" t="s">
        <v>458</v>
      </c>
    </row>
    <row r="28" spans="1:58" ht="44.25" customHeight="1">
      <c r="A28" s="536"/>
      <c r="B28" s="539"/>
      <c r="C28" s="539"/>
      <c r="D28" s="538" t="s">
        <v>26</v>
      </c>
      <c r="E28" s="496">
        <v>5</v>
      </c>
      <c r="F28" s="496">
        <v>0</v>
      </c>
      <c r="G28" s="496" t="s">
        <v>459</v>
      </c>
      <c r="M28" s="548" t="s">
        <v>438</v>
      </c>
      <c r="N28" s="548"/>
      <c r="O28" s="548"/>
      <c r="P28" s="548"/>
      <c r="Q28" s="548"/>
      <c r="R28" s="548"/>
      <c r="S28" s="548"/>
      <c r="T28" s="548"/>
      <c r="U28" s="548"/>
      <c r="V28" s="548"/>
      <c r="W28" s="548"/>
      <c r="X28" s="548"/>
      <c r="Y28" s="548"/>
      <c r="Z28" s="548"/>
      <c r="AA28" s="548"/>
      <c r="AB28" s="548"/>
      <c r="AC28" s="548"/>
      <c r="AD28" s="548"/>
      <c r="AE28" s="548"/>
    </row>
    <row r="29" spans="1:58" ht="18" customHeight="1" thickBot="1">
      <c r="A29" s="536"/>
      <c r="B29" s="539"/>
      <c r="C29" s="539"/>
      <c r="D29" s="540"/>
      <c r="E29" s="497"/>
      <c r="F29" s="497"/>
      <c r="G29" s="497"/>
      <c r="M29" s="158" t="s">
        <v>431</v>
      </c>
      <c r="N29" s="549" t="s">
        <v>440</v>
      </c>
      <c r="O29" s="549"/>
      <c r="P29" s="549"/>
      <c r="Q29" s="549"/>
      <c r="R29" s="549"/>
      <c r="S29" s="549"/>
      <c r="T29" s="549"/>
      <c r="U29" s="549"/>
      <c r="V29" s="549"/>
      <c r="W29" s="549"/>
      <c r="X29" s="549"/>
      <c r="Y29" s="549"/>
      <c r="Z29" s="549"/>
      <c r="AA29" s="549"/>
      <c r="AB29" s="549"/>
      <c r="AC29" s="549"/>
      <c r="AD29" s="549"/>
      <c r="AE29" s="549"/>
    </row>
    <row r="30" spans="1:58" ht="21.75" customHeight="1" thickBot="1">
      <c r="A30" s="536"/>
      <c r="B30" s="539"/>
      <c r="C30" s="539"/>
      <c r="D30" s="134" t="s">
        <v>27</v>
      </c>
      <c r="E30" s="123">
        <v>0</v>
      </c>
      <c r="F30" s="123">
        <v>15</v>
      </c>
      <c r="G30" s="123"/>
      <c r="M30" s="158" t="s">
        <v>433</v>
      </c>
      <c r="N30" s="547" t="s">
        <v>456</v>
      </c>
      <c r="O30" s="547"/>
      <c r="P30" s="547"/>
      <c r="Q30" s="547"/>
      <c r="R30" s="547"/>
      <c r="S30" s="547"/>
      <c r="T30" s="547"/>
      <c r="U30" s="547"/>
      <c r="V30" s="547"/>
      <c r="W30" s="547"/>
      <c r="X30" s="547"/>
      <c r="Y30" s="547"/>
      <c r="Z30" s="547"/>
      <c r="AA30" s="547"/>
      <c r="AB30" s="547"/>
      <c r="AC30" s="547"/>
      <c r="AD30" s="547"/>
      <c r="AE30" s="547"/>
    </row>
    <row r="31" spans="1:58" ht="29.25" customHeight="1" thickBot="1">
      <c r="A31" s="536"/>
      <c r="B31" s="539"/>
      <c r="C31" s="539"/>
      <c r="D31" s="134" t="s">
        <v>28</v>
      </c>
      <c r="E31" s="123">
        <v>10</v>
      </c>
      <c r="F31" s="123">
        <v>0</v>
      </c>
      <c r="G31" s="123" t="s">
        <v>460</v>
      </c>
      <c r="M31" s="158" t="s">
        <v>435</v>
      </c>
      <c r="N31" s="547" t="s">
        <v>461</v>
      </c>
      <c r="O31" s="547"/>
      <c r="P31" s="547"/>
      <c r="Q31" s="547"/>
      <c r="R31" s="547"/>
      <c r="S31" s="547"/>
      <c r="T31" s="547"/>
      <c r="U31" s="547"/>
      <c r="V31" s="547"/>
      <c r="W31" s="547"/>
      <c r="X31" s="547"/>
      <c r="Y31" s="547"/>
      <c r="Z31" s="547"/>
      <c r="AA31" s="547"/>
      <c r="AB31" s="547"/>
      <c r="AC31" s="547"/>
      <c r="AD31" s="547"/>
      <c r="AE31" s="547"/>
    </row>
    <row r="32" spans="1:58" ht="51.75" thickBot="1">
      <c r="A32" s="536"/>
      <c r="B32" s="539"/>
      <c r="C32" s="539"/>
      <c r="D32" s="134" t="s">
        <v>29</v>
      </c>
      <c r="E32" s="123">
        <v>15</v>
      </c>
      <c r="F32" s="123">
        <v>0</v>
      </c>
      <c r="G32" s="123" t="s">
        <v>262</v>
      </c>
      <c r="M32" s="160" t="s">
        <v>443</v>
      </c>
      <c r="N32" s="585" t="s">
        <v>444</v>
      </c>
      <c r="O32" s="585"/>
      <c r="P32" s="585"/>
      <c r="Q32" s="585"/>
      <c r="R32" s="585"/>
      <c r="S32" s="585"/>
      <c r="T32" s="585"/>
      <c r="U32" s="585"/>
      <c r="V32" s="585"/>
      <c r="W32" s="585"/>
      <c r="X32" s="585"/>
      <c r="Y32" s="585"/>
      <c r="Z32" s="585"/>
      <c r="AA32" s="585"/>
      <c r="AB32" s="585"/>
      <c r="AC32" s="585"/>
      <c r="AD32" s="585"/>
      <c r="AE32" s="586"/>
    </row>
    <row r="33" spans="1:31" ht="70.5" customHeight="1" thickBot="1">
      <c r="A33" s="536"/>
      <c r="B33" s="539"/>
      <c r="C33" s="539"/>
      <c r="D33" s="134" t="s">
        <v>30</v>
      </c>
      <c r="E33" s="123">
        <v>10</v>
      </c>
      <c r="F33" s="123">
        <v>0</v>
      </c>
      <c r="G33" s="123" t="s">
        <v>462</v>
      </c>
    </row>
    <row r="34" spans="1:31" ht="50.25" customHeight="1" thickBot="1">
      <c r="A34" s="536"/>
      <c r="B34" s="539"/>
      <c r="C34" s="539"/>
      <c r="D34" s="134" t="s">
        <v>31</v>
      </c>
      <c r="E34" s="123">
        <v>30</v>
      </c>
      <c r="F34" s="123">
        <v>0</v>
      </c>
      <c r="G34" s="123" t="s">
        <v>455</v>
      </c>
      <c r="M34" s="548" t="s">
        <v>445</v>
      </c>
      <c r="N34" s="548"/>
      <c r="O34" s="548"/>
      <c r="P34" s="548"/>
      <c r="Q34" s="548"/>
      <c r="R34" s="548"/>
      <c r="S34" s="548"/>
      <c r="T34" s="548"/>
      <c r="U34" s="548"/>
      <c r="V34" s="548"/>
      <c r="W34" s="548"/>
      <c r="X34" s="548"/>
      <c r="Y34" s="548"/>
      <c r="Z34" s="548"/>
      <c r="AA34" s="548"/>
      <c r="AB34" s="548"/>
      <c r="AC34" s="548"/>
      <c r="AD34" s="548"/>
      <c r="AE34" s="548"/>
    </row>
    <row r="35" spans="1:31" ht="16.5" thickBot="1">
      <c r="A35" s="537"/>
      <c r="B35" s="540"/>
      <c r="C35" s="540"/>
      <c r="D35" s="147" t="s">
        <v>32</v>
      </c>
      <c r="E35" s="148">
        <v>85</v>
      </c>
      <c r="F35" s="148">
        <v>15</v>
      </c>
      <c r="G35" s="148"/>
      <c r="M35" s="158" t="s">
        <v>431</v>
      </c>
      <c r="N35" s="549" t="s">
        <v>432</v>
      </c>
      <c r="O35" s="549"/>
      <c r="P35" s="549"/>
      <c r="Q35" s="549"/>
      <c r="R35" s="549"/>
      <c r="S35" s="549"/>
      <c r="T35" s="549"/>
      <c r="U35" s="549"/>
      <c r="V35" s="549"/>
      <c r="W35" s="549"/>
      <c r="X35" s="549"/>
      <c r="Y35" s="549"/>
      <c r="Z35" s="549"/>
      <c r="AA35" s="549"/>
      <c r="AB35" s="549"/>
      <c r="AC35" s="549"/>
      <c r="AD35" s="549"/>
      <c r="AE35" s="549"/>
    </row>
    <row r="36" spans="1:31" ht="15.75">
      <c r="A36" s="121"/>
      <c r="B36" s="150"/>
      <c r="C36" s="150"/>
      <c r="D36" s="151"/>
      <c r="E36" s="121"/>
      <c r="F36" s="121"/>
      <c r="G36" s="121"/>
      <c r="M36" s="158" t="s">
        <v>433</v>
      </c>
      <c r="N36" s="547" t="s">
        <v>456</v>
      </c>
      <c r="O36" s="547"/>
      <c r="P36" s="547"/>
      <c r="Q36" s="547"/>
      <c r="R36" s="547"/>
      <c r="S36" s="547"/>
      <c r="T36" s="547"/>
      <c r="U36" s="547"/>
      <c r="V36" s="547"/>
      <c r="W36" s="547"/>
      <c r="X36" s="547"/>
      <c r="Y36" s="547"/>
      <c r="Z36" s="547"/>
      <c r="AA36" s="547"/>
      <c r="AB36" s="547"/>
      <c r="AC36" s="547"/>
      <c r="AD36" s="547"/>
      <c r="AE36" s="547"/>
    </row>
    <row r="37" spans="1:31" ht="16.5" thickBot="1">
      <c r="A37" s="121"/>
      <c r="B37" s="150"/>
      <c r="C37" s="150"/>
      <c r="D37" s="151"/>
      <c r="E37" s="121"/>
      <c r="F37" s="121"/>
      <c r="G37" s="121"/>
      <c r="M37" s="158" t="s">
        <v>435</v>
      </c>
      <c r="N37" s="547" t="s">
        <v>461</v>
      </c>
      <c r="O37" s="547"/>
      <c r="P37" s="547"/>
      <c r="Q37" s="547"/>
      <c r="R37" s="547"/>
      <c r="S37" s="547"/>
      <c r="T37" s="547"/>
      <c r="U37" s="547"/>
      <c r="V37" s="547"/>
      <c r="W37" s="547"/>
      <c r="X37" s="547"/>
      <c r="Y37" s="547"/>
      <c r="Z37" s="547"/>
      <c r="AA37" s="547"/>
      <c r="AB37" s="547"/>
      <c r="AC37" s="547"/>
      <c r="AD37" s="547"/>
      <c r="AE37" s="547"/>
    </row>
    <row r="38" spans="1:31" ht="32.25" thickBot="1">
      <c r="A38" s="527" t="s">
        <v>14</v>
      </c>
      <c r="B38" s="544" t="s">
        <v>15</v>
      </c>
      <c r="C38" s="545"/>
      <c r="D38" s="527" t="s">
        <v>16</v>
      </c>
      <c r="E38" s="544" t="s">
        <v>400</v>
      </c>
      <c r="F38" s="545"/>
      <c r="G38" s="535" t="s">
        <v>18</v>
      </c>
      <c r="M38" s="158" t="s">
        <v>443</v>
      </c>
      <c r="N38" s="587" t="s">
        <v>446</v>
      </c>
      <c r="O38" s="585"/>
      <c r="P38" s="585"/>
      <c r="Q38" s="585"/>
      <c r="R38" s="585"/>
      <c r="S38" s="585"/>
      <c r="T38" s="585"/>
      <c r="U38" s="585"/>
      <c r="V38" s="585"/>
      <c r="W38" s="585"/>
      <c r="X38" s="585"/>
      <c r="Y38" s="585"/>
      <c r="Z38" s="585"/>
      <c r="AA38" s="585"/>
      <c r="AB38" s="585"/>
      <c r="AC38" s="585"/>
      <c r="AD38" s="585"/>
      <c r="AE38" s="586"/>
    </row>
    <row r="39" spans="1:31" ht="15.75">
      <c r="A39" s="543"/>
      <c r="B39" s="132" t="s">
        <v>19</v>
      </c>
      <c r="C39" s="132" t="s">
        <v>21</v>
      </c>
      <c r="D39" s="543"/>
      <c r="E39" s="527" t="s">
        <v>23</v>
      </c>
      <c r="F39" s="527" t="s">
        <v>24</v>
      </c>
      <c r="G39" s="536"/>
      <c r="M39" s="189"/>
      <c r="N39" s="30"/>
      <c r="O39" s="30"/>
      <c r="P39" s="30"/>
      <c r="Q39" s="30"/>
      <c r="R39" s="30"/>
      <c r="S39" s="30"/>
      <c r="T39" s="30"/>
      <c r="U39" s="30"/>
      <c r="V39" s="30"/>
      <c r="W39" s="30"/>
      <c r="X39" s="30"/>
      <c r="Y39" s="30"/>
      <c r="Z39" s="30"/>
      <c r="AA39" s="30"/>
      <c r="AB39" s="30"/>
      <c r="AC39" s="30"/>
      <c r="AD39" s="30"/>
      <c r="AE39" s="30"/>
    </row>
    <row r="40" spans="1:31" ht="45.75" thickBot="1">
      <c r="A40" s="583"/>
      <c r="B40" s="188" t="s">
        <v>20</v>
      </c>
      <c r="C40" s="188" t="s">
        <v>22</v>
      </c>
      <c r="D40" s="584"/>
      <c r="E40" s="528"/>
      <c r="F40" s="528"/>
      <c r="G40" s="537"/>
      <c r="M40" s="189"/>
      <c r="N40" s="30"/>
      <c r="O40" s="30"/>
      <c r="P40" s="30"/>
      <c r="Q40" s="30"/>
      <c r="R40" s="30"/>
      <c r="S40" s="30"/>
      <c r="T40" s="30"/>
      <c r="U40" s="30"/>
      <c r="V40" s="30"/>
      <c r="W40" s="30"/>
      <c r="X40" s="30"/>
      <c r="Y40" s="30"/>
      <c r="Z40" s="30"/>
      <c r="AA40" s="30"/>
      <c r="AB40" s="30"/>
      <c r="AC40" s="30"/>
      <c r="AD40" s="30"/>
      <c r="AE40" s="30"/>
    </row>
    <row r="41" spans="1:31" ht="51.75" thickBot="1">
      <c r="A41" s="535" t="e">
        <f>'Mapa de Riesgos.'!#REF!</f>
        <v>#REF!</v>
      </c>
      <c r="B41" s="539" t="s">
        <v>373</v>
      </c>
      <c r="C41" s="539"/>
      <c r="D41" s="134" t="s">
        <v>25</v>
      </c>
      <c r="E41" s="148">
        <v>15</v>
      </c>
      <c r="F41" s="148">
        <v>0</v>
      </c>
      <c r="G41" s="123" t="s">
        <v>463</v>
      </c>
      <c r="M41" s="189"/>
      <c r="N41" s="30"/>
      <c r="O41" s="30"/>
      <c r="P41" s="30"/>
      <c r="Q41" s="30"/>
      <c r="R41" s="30"/>
      <c r="S41" s="30"/>
      <c r="T41" s="30"/>
      <c r="U41" s="30"/>
      <c r="V41" s="30"/>
      <c r="W41" s="30"/>
      <c r="X41" s="30"/>
      <c r="Y41" s="30"/>
      <c r="Z41" s="30"/>
      <c r="AA41" s="30"/>
      <c r="AB41" s="30"/>
      <c r="AC41" s="30"/>
      <c r="AD41" s="30"/>
      <c r="AE41" s="30"/>
    </row>
    <row r="42" spans="1:31" ht="15.75">
      <c r="A42" s="536"/>
      <c r="B42" s="539"/>
      <c r="C42" s="539"/>
      <c r="D42" s="538" t="s">
        <v>26</v>
      </c>
      <c r="E42" s="535">
        <v>5</v>
      </c>
      <c r="F42" s="535">
        <v>0</v>
      </c>
      <c r="G42" s="496" t="s">
        <v>459</v>
      </c>
      <c r="M42" s="189"/>
      <c r="N42" s="30"/>
      <c r="O42" s="30"/>
      <c r="P42" s="30"/>
      <c r="Q42" s="30"/>
      <c r="R42" s="30"/>
      <c r="S42" s="30"/>
      <c r="T42" s="30"/>
      <c r="U42" s="30"/>
      <c r="V42" s="30"/>
      <c r="W42" s="30"/>
      <c r="X42" s="30"/>
      <c r="Y42" s="30"/>
      <c r="Z42" s="30"/>
      <c r="AA42" s="30"/>
      <c r="AB42" s="30"/>
      <c r="AC42" s="30"/>
      <c r="AD42" s="30"/>
      <c r="AE42" s="30"/>
    </row>
    <row r="43" spans="1:31" ht="16.5" thickBot="1">
      <c r="A43" s="536"/>
      <c r="B43" s="539"/>
      <c r="C43" s="539"/>
      <c r="D43" s="540"/>
      <c r="E43" s="537"/>
      <c r="F43" s="537"/>
      <c r="G43" s="497"/>
      <c r="M43" s="189"/>
      <c r="N43" s="30"/>
      <c r="O43" s="30"/>
      <c r="P43" s="30"/>
      <c r="Q43" s="30"/>
      <c r="R43" s="30"/>
      <c r="S43" s="30"/>
      <c r="T43" s="30"/>
      <c r="U43" s="30"/>
      <c r="V43" s="30"/>
      <c r="W43" s="30"/>
      <c r="X43" s="30"/>
      <c r="Y43" s="30"/>
      <c r="Z43" s="30"/>
      <c r="AA43" s="30"/>
      <c r="AB43" s="30"/>
      <c r="AC43" s="30"/>
      <c r="AD43" s="30"/>
      <c r="AE43" s="30"/>
    </row>
    <row r="44" spans="1:31" ht="16.5" thickBot="1">
      <c r="A44" s="536"/>
      <c r="B44" s="539"/>
      <c r="C44" s="539"/>
      <c r="D44" s="134" t="s">
        <v>27</v>
      </c>
      <c r="E44" s="148">
        <v>15</v>
      </c>
      <c r="F44" s="148">
        <v>0</v>
      </c>
      <c r="G44" s="123"/>
      <c r="M44" s="189"/>
      <c r="N44" s="30"/>
      <c r="O44" s="30"/>
      <c r="P44" s="30"/>
      <c r="Q44" s="30"/>
      <c r="R44" s="30"/>
      <c r="S44" s="30"/>
      <c r="T44" s="30"/>
      <c r="U44" s="30"/>
      <c r="V44" s="30"/>
      <c r="W44" s="30"/>
      <c r="X44" s="30"/>
      <c r="Y44" s="30"/>
      <c r="Z44" s="30"/>
      <c r="AA44" s="30"/>
      <c r="AB44" s="30"/>
      <c r="AC44" s="30"/>
      <c r="AD44" s="30"/>
      <c r="AE44" s="30"/>
    </row>
    <row r="45" spans="1:31" ht="26.25" thickBot="1">
      <c r="A45" s="536"/>
      <c r="B45" s="539"/>
      <c r="C45" s="539"/>
      <c r="D45" s="134" t="s">
        <v>28</v>
      </c>
      <c r="E45" s="148">
        <v>10</v>
      </c>
      <c r="F45" s="148">
        <v>0</v>
      </c>
      <c r="G45" s="123" t="s">
        <v>464</v>
      </c>
      <c r="M45" s="189"/>
      <c r="N45" s="30"/>
      <c r="O45" s="30"/>
      <c r="P45" s="30"/>
      <c r="Q45" s="30"/>
      <c r="R45" s="30"/>
      <c r="S45" s="30"/>
      <c r="T45" s="30"/>
      <c r="U45" s="30"/>
      <c r="V45" s="30"/>
      <c r="W45" s="30"/>
      <c r="X45" s="30"/>
      <c r="Y45" s="30"/>
      <c r="Z45" s="30"/>
      <c r="AA45" s="30"/>
      <c r="AB45" s="30"/>
      <c r="AC45" s="30"/>
      <c r="AD45" s="30"/>
      <c r="AE45" s="30"/>
    </row>
    <row r="46" spans="1:31" ht="51.75" thickBot="1">
      <c r="A46" s="536"/>
      <c r="B46" s="539"/>
      <c r="C46" s="539"/>
      <c r="D46" s="134" t="s">
        <v>29</v>
      </c>
      <c r="E46" s="148">
        <v>15</v>
      </c>
      <c r="F46" s="148">
        <v>0</v>
      </c>
      <c r="G46" s="123" t="s">
        <v>256</v>
      </c>
      <c r="M46" s="189"/>
      <c r="N46" s="30"/>
      <c r="O46" s="30"/>
      <c r="P46" s="30"/>
      <c r="Q46" s="30"/>
      <c r="R46" s="30"/>
      <c r="S46" s="30"/>
      <c r="T46" s="30"/>
      <c r="U46" s="30"/>
      <c r="V46" s="30"/>
      <c r="W46" s="30"/>
      <c r="X46" s="30"/>
      <c r="Y46" s="30"/>
      <c r="Z46" s="30"/>
      <c r="AA46" s="30"/>
      <c r="AB46" s="30"/>
      <c r="AC46" s="30"/>
      <c r="AD46" s="30"/>
      <c r="AE46" s="30"/>
    </row>
    <row r="47" spans="1:31" ht="51.75" thickBot="1">
      <c r="A47" s="536"/>
      <c r="B47" s="539"/>
      <c r="C47" s="539"/>
      <c r="D47" s="134" t="s">
        <v>30</v>
      </c>
      <c r="E47" s="148">
        <v>10</v>
      </c>
      <c r="F47" s="148">
        <v>0</v>
      </c>
      <c r="G47" s="123" t="s">
        <v>464</v>
      </c>
      <c r="M47" s="189"/>
      <c r="N47" s="30"/>
      <c r="O47" s="30"/>
      <c r="P47" s="30"/>
      <c r="Q47" s="30"/>
      <c r="R47" s="30"/>
      <c r="S47" s="30"/>
      <c r="T47" s="30"/>
      <c r="U47" s="30"/>
      <c r="V47" s="30"/>
      <c r="W47" s="30"/>
      <c r="X47" s="30"/>
      <c r="Y47" s="30"/>
      <c r="Z47" s="30"/>
      <c r="AA47" s="30"/>
      <c r="AB47" s="30"/>
      <c r="AC47" s="30"/>
      <c r="AD47" s="30"/>
      <c r="AE47" s="30"/>
    </row>
    <row r="48" spans="1:31" ht="39" thickBot="1">
      <c r="A48" s="536"/>
      <c r="B48" s="539"/>
      <c r="C48" s="539"/>
      <c r="D48" s="134" t="s">
        <v>31</v>
      </c>
      <c r="E48" s="148">
        <v>30</v>
      </c>
      <c r="F48" s="148"/>
      <c r="G48" s="123" t="s">
        <v>455</v>
      </c>
      <c r="M48" s="189"/>
      <c r="N48" s="30"/>
      <c r="O48" s="30"/>
      <c r="P48" s="30"/>
      <c r="Q48" s="30"/>
      <c r="R48" s="30"/>
      <c r="S48" s="30"/>
      <c r="T48" s="30"/>
      <c r="U48" s="30"/>
      <c r="V48" s="30"/>
      <c r="W48" s="30"/>
      <c r="X48" s="30"/>
      <c r="Y48" s="30"/>
      <c r="Z48" s="30"/>
      <c r="AA48" s="30"/>
      <c r="AB48" s="30"/>
      <c r="AC48" s="30"/>
      <c r="AD48" s="30"/>
      <c r="AE48" s="30"/>
    </row>
    <row r="49" spans="1:31" ht="16.5" thickBot="1">
      <c r="A49" s="537"/>
      <c r="B49" s="540"/>
      <c r="C49" s="540"/>
      <c r="D49" s="147" t="s">
        <v>32</v>
      </c>
      <c r="E49" s="148">
        <v>100</v>
      </c>
      <c r="F49" s="148">
        <v>0</v>
      </c>
      <c r="G49" s="148"/>
      <c r="M49" s="189"/>
      <c r="N49" s="30"/>
      <c r="O49" s="30"/>
      <c r="P49" s="30"/>
      <c r="Q49" s="30"/>
      <c r="R49" s="30"/>
      <c r="S49" s="30"/>
      <c r="T49" s="30"/>
      <c r="U49" s="30"/>
      <c r="V49" s="30"/>
      <c r="W49" s="30"/>
      <c r="X49" s="30"/>
      <c r="Y49" s="30"/>
      <c r="Z49" s="30"/>
      <c r="AA49" s="30"/>
      <c r="AB49" s="30"/>
      <c r="AC49" s="30"/>
      <c r="AD49" s="30"/>
      <c r="AE49" s="30"/>
    </row>
    <row r="50" spans="1:31" ht="15.75">
      <c r="A50" s="121"/>
      <c r="B50" s="150"/>
      <c r="C50" s="150"/>
      <c r="D50" s="151"/>
      <c r="E50" s="121"/>
      <c r="F50" s="121"/>
      <c r="G50" s="121"/>
      <c r="M50" s="189"/>
      <c r="N50" s="30"/>
      <c r="O50" s="30"/>
      <c r="P50" s="30"/>
      <c r="Q50" s="30"/>
      <c r="R50" s="30"/>
      <c r="S50" s="30"/>
      <c r="T50" s="30"/>
      <c r="U50" s="30"/>
      <c r="V50" s="30"/>
      <c r="W50" s="30"/>
      <c r="X50" s="30"/>
      <c r="Y50" s="30"/>
      <c r="Z50" s="30"/>
      <c r="AA50" s="30"/>
      <c r="AB50" s="30"/>
      <c r="AC50" s="30"/>
      <c r="AD50" s="30"/>
      <c r="AE50" s="30"/>
    </row>
    <row r="51" spans="1:31" ht="16.5" thickBot="1">
      <c r="A51" s="121"/>
      <c r="B51" s="150"/>
      <c r="C51" s="150"/>
      <c r="D51" s="151"/>
      <c r="E51" s="121"/>
      <c r="F51" s="121"/>
      <c r="G51" s="121"/>
      <c r="M51" s="189"/>
      <c r="N51" s="30"/>
      <c r="O51" s="30"/>
      <c r="P51" s="30"/>
      <c r="Q51" s="30"/>
      <c r="R51" s="30"/>
      <c r="S51" s="30"/>
      <c r="T51" s="30"/>
      <c r="U51" s="30"/>
      <c r="V51" s="30"/>
      <c r="W51" s="30"/>
      <c r="X51" s="30"/>
      <c r="Y51" s="30"/>
      <c r="Z51" s="30"/>
      <c r="AA51" s="30"/>
      <c r="AB51" s="30"/>
      <c r="AC51" s="30"/>
      <c r="AD51" s="30"/>
      <c r="AE51" s="30"/>
    </row>
    <row r="52" spans="1:31" ht="16.5" thickBot="1">
      <c r="A52" s="527" t="s">
        <v>14</v>
      </c>
      <c r="B52" s="544" t="s">
        <v>15</v>
      </c>
      <c r="C52" s="545"/>
      <c r="D52" s="527" t="s">
        <v>16</v>
      </c>
      <c r="E52" s="544" t="s">
        <v>400</v>
      </c>
      <c r="F52" s="545"/>
      <c r="G52" s="535" t="s">
        <v>18</v>
      </c>
      <c r="M52" s="189"/>
      <c r="N52" s="30"/>
      <c r="O52" s="30"/>
      <c r="P52" s="30"/>
      <c r="Q52" s="30"/>
      <c r="R52" s="30"/>
      <c r="S52" s="30"/>
      <c r="T52" s="30"/>
      <c r="U52" s="30"/>
      <c r="V52" s="30"/>
      <c r="W52" s="30"/>
      <c r="X52" s="30"/>
      <c r="Y52" s="30"/>
      <c r="Z52" s="30"/>
      <c r="AA52" s="30"/>
      <c r="AB52" s="30"/>
      <c r="AC52" s="30"/>
      <c r="AD52" s="30"/>
      <c r="AE52" s="30"/>
    </row>
    <row r="53" spans="1:31" ht="15.75">
      <c r="A53" s="543"/>
      <c r="B53" s="132" t="s">
        <v>19</v>
      </c>
      <c r="C53" s="132" t="s">
        <v>21</v>
      </c>
      <c r="D53" s="543"/>
      <c r="E53" s="527" t="s">
        <v>23</v>
      </c>
      <c r="F53" s="527" t="s">
        <v>24</v>
      </c>
      <c r="G53" s="536"/>
      <c r="M53" s="189"/>
      <c r="N53" s="30"/>
      <c r="O53" s="30"/>
      <c r="P53" s="30"/>
      <c r="Q53" s="30"/>
      <c r="R53" s="30"/>
      <c r="S53" s="30"/>
      <c r="T53" s="30"/>
      <c r="U53" s="30"/>
      <c r="V53" s="30"/>
      <c r="W53" s="30"/>
      <c r="X53" s="30"/>
      <c r="Y53" s="30"/>
      <c r="Z53" s="30"/>
      <c r="AA53" s="30"/>
      <c r="AB53" s="30"/>
      <c r="AC53" s="30"/>
      <c r="AD53" s="30"/>
      <c r="AE53" s="30"/>
    </row>
    <row r="54" spans="1:31" ht="45.75" thickBot="1">
      <c r="A54" s="583"/>
      <c r="B54" s="188" t="s">
        <v>20</v>
      </c>
      <c r="C54" s="188" t="s">
        <v>22</v>
      </c>
      <c r="D54" s="584"/>
      <c r="E54" s="528"/>
      <c r="F54" s="528"/>
      <c r="G54" s="537"/>
      <c r="M54" s="189"/>
      <c r="N54" s="30"/>
      <c r="O54" s="30"/>
      <c r="P54" s="30"/>
      <c r="Q54" s="30"/>
      <c r="R54" s="30"/>
      <c r="S54" s="30"/>
      <c r="T54" s="30"/>
      <c r="U54" s="30"/>
      <c r="V54" s="30"/>
      <c r="W54" s="30"/>
      <c r="X54" s="30"/>
      <c r="Y54" s="30"/>
      <c r="Z54" s="30"/>
      <c r="AA54" s="30"/>
      <c r="AB54" s="30"/>
      <c r="AC54" s="30"/>
      <c r="AD54" s="30"/>
      <c r="AE54" s="30"/>
    </row>
    <row r="55" spans="1:31" ht="51.75" thickBot="1">
      <c r="A55" s="535" t="e">
        <f>'Mapa de Riesgos.'!#REF!</f>
        <v>#REF!</v>
      </c>
      <c r="B55" s="539" t="s">
        <v>373</v>
      </c>
      <c r="C55" s="539"/>
      <c r="D55" s="134" t="s">
        <v>25</v>
      </c>
      <c r="E55" s="123">
        <v>15</v>
      </c>
      <c r="F55" s="123">
        <v>0</v>
      </c>
      <c r="G55" s="123" t="s">
        <v>463</v>
      </c>
      <c r="M55" s="189"/>
      <c r="N55" s="30"/>
      <c r="O55" s="30"/>
      <c r="P55" s="30"/>
      <c r="Q55" s="30"/>
      <c r="R55" s="30"/>
      <c r="S55" s="30"/>
      <c r="T55" s="30"/>
      <c r="U55" s="30"/>
      <c r="V55" s="30"/>
      <c r="W55" s="30"/>
      <c r="X55" s="30"/>
      <c r="Y55" s="30"/>
      <c r="Z55" s="30"/>
      <c r="AA55" s="30"/>
      <c r="AB55" s="30"/>
      <c r="AC55" s="30"/>
      <c r="AD55" s="30"/>
      <c r="AE55" s="30"/>
    </row>
    <row r="56" spans="1:31" ht="15.75">
      <c r="A56" s="536"/>
      <c r="B56" s="539"/>
      <c r="C56" s="539"/>
      <c r="D56" s="538" t="s">
        <v>26</v>
      </c>
      <c r="E56" s="496">
        <v>5</v>
      </c>
      <c r="F56" s="496">
        <v>0</v>
      </c>
      <c r="G56" s="496" t="s">
        <v>459</v>
      </c>
      <c r="M56" s="189"/>
      <c r="N56" s="30"/>
      <c r="O56" s="30"/>
      <c r="P56" s="30"/>
      <c r="Q56" s="30"/>
      <c r="R56" s="30"/>
      <c r="S56" s="30"/>
      <c r="T56" s="30"/>
      <c r="U56" s="30"/>
      <c r="V56" s="30"/>
      <c r="W56" s="30"/>
      <c r="X56" s="30"/>
      <c r="Y56" s="30"/>
      <c r="Z56" s="30"/>
      <c r="AA56" s="30"/>
      <c r="AB56" s="30"/>
      <c r="AC56" s="30"/>
      <c r="AD56" s="30"/>
      <c r="AE56" s="30"/>
    </row>
    <row r="57" spans="1:31" ht="16.5" thickBot="1">
      <c r="A57" s="536"/>
      <c r="B57" s="539"/>
      <c r="C57" s="539"/>
      <c r="D57" s="540"/>
      <c r="E57" s="497"/>
      <c r="F57" s="497"/>
      <c r="G57" s="497"/>
      <c r="M57" s="189"/>
      <c r="N57" s="30"/>
      <c r="O57" s="30"/>
      <c r="P57" s="30"/>
      <c r="Q57" s="30"/>
      <c r="R57" s="30"/>
      <c r="S57" s="30"/>
      <c r="T57" s="30"/>
      <c r="U57" s="30"/>
      <c r="V57" s="30"/>
      <c r="W57" s="30"/>
      <c r="X57" s="30"/>
      <c r="Y57" s="30"/>
      <c r="Z57" s="30"/>
      <c r="AA57" s="30"/>
      <c r="AB57" s="30"/>
      <c r="AC57" s="30"/>
      <c r="AD57" s="30"/>
      <c r="AE57" s="30"/>
    </row>
    <row r="58" spans="1:31" ht="16.5" thickBot="1">
      <c r="A58" s="536"/>
      <c r="B58" s="539"/>
      <c r="C58" s="539"/>
      <c r="D58" s="134" t="s">
        <v>27</v>
      </c>
      <c r="E58" s="123">
        <v>0</v>
      </c>
      <c r="F58" s="123">
        <v>15</v>
      </c>
      <c r="G58" s="123"/>
      <c r="M58" s="189"/>
      <c r="N58" s="30"/>
      <c r="O58" s="30"/>
      <c r="P58" s="30"/>
      <c r="Q58" s="30"/>
      <c r="R58" s="30"/>
      <c r="S58" s="30"/>
      <c r="T58" s="30"/>
      <c r="U58" s="30"/>
      <c r="V58" s="30"/>
      <c r="W58" s="30"/>
      <c r="X58" s="30"/>
      <c r="Y58" s="30"/>
      <c r="Z58" s="30"/>
      <c r="AA58" s="30"/>
      <c r="AB58" s="30"/>
      <c r="AC58" s="30"/>
      <c r="AD58" s="30"/>
      <c r="AE58" s="30"/>
    </row>
    <row r="59" spans="1:31" ht="51.75" thickBot="1">
      <c r="A59" s="536"/>
      <c r="B59" s="539"/>
      <c r="C59" s="539"/>
      <c r="D59" s="134" t="s">
        <v>28</v>
      </c>
      <c r="E59" s="123">
        <v>10</v>
      </c>
      <c r="F59" s="123">
        <v>0</v>
      </c>
      <c r="G59" s="123" t="s">
        <v>465</v>
      </c>
      <c r="M59" s="189"/>
      <c r="N59" s="30"/>
      <c r="O59" s="30"/>
      <c r="P59" s="30"/>
      <c r="Q59" s="30"/>
      <c r="R59" s="30"/>
      <c r="S59" s="30"/>
      <c r="T59" s="30"/>
      <c r="U59" s="30"/>
      <c r="V59" s="30"/>
      <c r="W59" s="30"/>
      <c r="X59" s="30"/>
      <c r="Y59" s="30"/>
      <c r="Z59" s="30"/>
      <c r="AA59" s="30"/>
      <c r="AB59" s="30"/>
      <c r="AC59" s="30"/>
      <c r="AD59" s="30"/>
      <c r="AE59" s="30"/>
    </row>
    <row r="60" spans="1:31" ht="51.75" thickBot="1">
      <c r="A60" s="536"/>
      <c r="B60" s="539"/>
      <c r="C60" s="539"/>
      <c r="D60" s="134" t="s">
        <v>29</v>
      </c>
      <c r="E60" s="123">
        <v>15</v>
      </c>
      <c r="F60" s="123">
        <v>0</v>
      </c>
      <c r="G60" s="123" t="s">
        <v>262</v>
      </c>
      <c r="M60" s="189"/>
      <c r="N60" s="30"/>
      <c r="O60" s="30"/>
      <c r="P60" s="30"/>
      <c r="Q60" s="30"/>
      <c r="R60" s="30"/>
      <c r="S60" s="30"/>
      <c r="T60" s="30"/>
      <c r="U60" s="30"/>
      <c r="V60" s="30"/>
      <c r="W60" s="30"/>
      <c r="X60" s="30"/>
      <c r="Y60" s="30"/>
      <c r="Z60" s="30"/>
      <c r="AA60" s="30"/>
      <c r="AB60" s="30"/>
      <c r="AC60" s="30"/>
      <c r="AD60" s="30"/>
      <c r="AE60" s="30"/>
    </row>
    <row r="61" spans="1:31" ht="64.5" thickBot="1">
      <c r="A61" s="536"/>
      <c r="B61" s="539"/>
      <c r="C61" s="539"/>
      <c r="D61" s="134" t="s">
        <v>30</v>
      </c>
      <c r="E61" s="123">
        <v>10</v>
      </c>
      <c r="F61" s="123">
        <v>0</v>
      </c>
      <c r="G61" s="123" t="s">
        <v>466</v>
      </c>
      <c r="M61" s="189"/>
      <c r="N61" s="30"/>
      <c r="O61" s="30"/>
      <c r="P61" s="30"/>
      <c r="Q61" s="30"/>
      <c r="R61" s="30"/>
      <c r="S61" s="30"/>
      <c r="T61" s="30"/>
      <c r="U61" s="30"/>
      <c r="V61" s="30"/>
      <c r="W61" s="30"/>
      <c r="X61" s="30"/>
      <c r="Y61" s="30"/>
      <c r="Z61" s="30"/>
      <c r="AA61" s="30"/>
      <c r="AB61" s="30"/>
      <c r="AC61" s="30"/>
      <c r="AD61" s="30"/>
      <c r="AE61" s="30"/>
    </row>
    <row r="62" spans="1:31" ht="39" thickBot="1">
      <c r="A62" s="536"/>
      <c r="B62" s="539"/>
      <c r="C62" s="539"/>
      <c r="D62" s="134" t="s">
        <v>31</v>
      </c>
      <c r="E62" s="123">
        <v>30</v>
      </c>
      <c r="F62" s="123"/>
      <c r="G62" s="123" t="s">
        <v>455</v>
      </c>
      <c r="M62" s="189"/>
      <c r="N62" s="30"/>
      <c r="O62" s="30"/>
      <c r="P62" s="30"/>
      <c r="Q62" s="30"/>
      <c r="R62" s="30"/>
      <c r="S62" s="30"/>
      <c r="T62" s="30"/>
      <c r="U62" s="30"/>
      <c r="V62" s="30"/>
      <c r="W62" s="30"/>
      <c r="X62" s="30"/>
      <c r="Y62" s="30"/>
      <c r="Z62" s="30"/>
      <c r="AA62" s="30"/>
      <c r="AB62" s="30"/>
      <c r="AC62" s="30"/>
      <c r="AD62" s="30"/>
      <c r="AE62" s="30"/>
    </row>
    <row r="63" spans="1:31" ht="16.5" thickBot="1">
      <c r="A63" s="537"/>
      <c r="B63" s="540"/>
      <c r="C63" s="540"/>
      <c r="D63" s="147" t="s">
        <v>32</v>
      </c>
      <c r="E63" s="148">
        <v>85</v>
      </c>
      <c r="F63" s="148">
        <v>15</v>
      </c>
      <c r="G63" s="148"/>
      <c r="M63" s="189"/>
      <c r="N63" s="30"/>
      <c r="O63" s="30"/>
      <c r="P63" s="30"/>
      <c r="Q63" s="30"/>
      <c r="R63" s="30"/>
      <c r="S63" s="30"/>
      <c r="T63" s="30"/>
      <c r="U63" s="30"/>
      <c r="V63" s="30"/>
      <c r="W63" s="30"/>
      <c r="X63" s="30"/>
      <c r="Y63" s="30"/>
      <c r="Z63" s="30"/>
      <c r="AA63" s="30"/>
      <c r="AB63" s="30"/>
      <c r="AC63" s="30"/>
      <c r="AD63" s="30"/>
      <c r="AE63" s="30"/>
    </row>
    <row r="64" spans="1:31" ht="15.75">
      <c r="A64" s="121"/>
      <c r="B64" s="150"/>
      <c r="C64" s="150"/>
      <c r="D64" s="151"/>
      <c r="E64" s="121"/>
      <c r="F64" s="121"/>
      <c r="G64" s="121"/>
      <c r="M64" s="189"/>
      <c r="N64" s="30"/>
      <c r="O64" s="30"/>
      <c r="P64" s="30"/>
      <c r="Q64" s="30"/>
      <c r="R64" s="30"/>
      <c r="S64" s="30"/>
      <c r="T64" s="30"/>
      <c r="U64" s="30"/>
      <c r="V64" s="30"/>
      <c r="W64" s="30"/>
      <c r="X64" s="30"/>
      <c r="Y64" s="30"/>
      <c r="Z64" s="30"/>
      <c r="AA64" s="30"/>
      <c r="AB64" s="30"/>
      <c r="AC64" s="30"/>
      <c r="AD64" s="30"/>
      <c r="AE64" s="30"/>
    </row>
    <row r="65" spans="1:58" ht="15.75">
      <c r="A65" s="121"/>
      <c r="B65" s="150"/>
      <c r="C65" s="150"/>
      <c r="D65" s="151"/>
      <c r="E65" s="121"/>
      <c r="F65" s="121"/>
      <c r="G65" s="121"/>
      <c r="M65" s="189"/>
      <c r="N65" s="30"/>
      <c r="O65" s="30"/>
      <c r="P65" s="30"/>
      <c r="Q65" s="30"/>
      <c r="R65" s="30"/>
      <c r="S65" s="30"/>
      <c r="T65" s="30"/>
      <c r="U65" s="30"/>
      <c r="V65" s="30"/>
      <c r="W65" s="30"/>
      <c r="X65" s="30"/>
      <c r="Y65" s="30"/>
      <c r="Z65" s="30"/>
      <c r="AA65" s="30"/>
      <c r="AB65" s="30"/>
      <c r="AC65" s="30"/>
      <c r="AD65" s="30"/>
      <c r="AE65" s="30"/>
    </row>
    <row r="66" spans="1:58" ht="15.75" customHeight="1">
      <c r="A66" s="121"/>
      <c r="B66" s="150"/>
      <c r="C66" s="150"/>
      <c r="D66" s="151"/>
      <c r="E66" s="121"/>
      <c r="F66" s="121"/>
      <c r="G66" s="121"/>
      <c r="K66" s="131"/>
      <c r="L66" s="131"/>
      <c r="M66" s="131"/>
      <c r="N66" s="131"/>
      <c r="O66" s="131"/>
      <c r="P66" s="131"/>
      <c r="Q66" s="131"/>
      <c r="R66" s="131"/>
      <c r="S66" s="131"/>
      <c r="T66" s="131"/>
      <c r="U66" s="131"/>
      <c r="V66" s="131"/>
      <c r="W66" s="131"/>
      <c r="X66" s="131"/>
      <c r="Y66" s="131"/>
      <c r="Z66" s="131"/>
      <c r="AA66" s="131"/>
      <c r="AB66" s="131"/>
      <c r="AC66" s="131"/>
      <c r="AD66" s="131"/>
      <c r="AE66" s="131"/>
      <c r="AF66" s="131"/>
      <c r="AG66" s="131"/>
      <c r="AH66" s="131"/>
      <c r="AI66" s="131"/>
      <c r="AJ66" s="131"/>
      <c r="AK66" s="131"/>
      <c r="AL66" s="131"/>
      <c r="AM66" s="131"/>
      <c r="AN66" s="131"/>
      <c r="AO66" s="131"/>
      <c r="AP66" s="131"/>
      <c r="AQ66" s="131"/>
      <c r="AR66" s="131"/>
      <c r="AS66" s="131"/>
      <c r="AT66" s="131"/>
      <c r="AU66" s="131"/>
      <c r="AV66" s="131"/>
      <c r="AW66" s="131"/>
      <c r="AX66" s="131"/>
      <c r="AY66" s="131"/>
      <c r="AZ66" s="131"/>
      <c r="BA66" s="131"/>
      <c r="BB66" s="131"/>
      <c r="BC66" s="131"/>
      <c r="BD66" s="131"/>
      <c r="BE66" s="131"/>
      <c r="BF66" s="131"/>
    </row>
    <row r="67" spans="1:58" ht="15.75" customHeight="1">
      <c r="A67" s="130"/>
      <c r="B67" s="130"/>
      <c r="C67" s="130"/>
      <c r="D67" s="130"/>
      <c r="E67" s="130"/>
      <c r="F67" s="130"/>
      <c r="G67" s="130"/>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c r="AY67" s="131"/>
      <c r="AZ67" s="131"/>
      <c r="BA67" s="131"/>
      <c r="BB67" s="131"/>
      <c r="BC67" s="131"/>
      <c r="BD67" s="131"/>
      <c r="BE67" s="131"/>
      <c r="BF67" s="131"/>
    </row>
    <row r="68" spans="1:58" ht="15.75" customHeight="1">
      <c r="A68" s="121"/>
      <c r="B68" s="121"/>
      <c r="C68" s="121"/>
      <c r="D68" s="121"/>
      <c r="E68" s="121"/>
      <c r="F68" s="121"/>
      <c r="G68" s="121"/>
      <c r="K68" s="131"/>
      <c r="L68" s="131"/>
      <c r="M68" s="131"/>
      <c r="N68" s="131"/>
      <c r="O68" s="131"/>
      <c r="P68" s="131"/>
      <c r="Q68" s="131"/>
      <c r="R68" s="131"/>
      <c r="S68" s="131"/>
      <c r="T68" s="131"/>
      <c r="U68" s="131"/>
      <c r="V68" s="131"/>
      <c r="W68" s="131"/>
      <c r="X68" s="131"/>
      <c r="Y68" s="131"/>
      <c r="Z68" s="131"/>
      <c r="AA68" s="131"/>
      <c r="AB68" s="131"/>
      <c r="AC68" s="131"/>
      <c r="AD68" s="131"/>
      <c r="AE68" s="131"/>
      <c r="AF68" s="131"/>
      <c r="AG68" s="131"/>
      <c r="AH68" s="131"/>
      <c r="AI68" s="131"/>
      <c r="AJ68" s="131"/>
      <c r="AK68" s="131"/>
      <c r="AL68" s="131"/>
      <c r="AM68" s="131"/>
      <c r="AN68" s="131"/>
      <c r="AO68" s="131"/>
      <c r="AP68" s="131"/>
      <c r="AQ68" s="131"/>
      <c r="AR68" s="131"/>
      <c r="AS68" s="131"/>
      <c r="AT68" s="131"/>
      <c r="AU68" s="131"/>
      <c r="AV68" s="131"/>
      <c r="AW68" s="131"/>
      <c r="AX68" s="131"/>
      <c r="AY68" s="131"/>
      <c r="AZ68" s="131"/>
      <c r="BA68" s="131"/>
      <c r="BB68" s="131"/>
      <c r="BC68" s="131"/>
      <c r="BD68" s="131"/>
      <c r="BE68" s="131"/>
      <c r="BF68" s="131"/>
    </row>
    <row r="69" spans="1:58" ht="14.25">
      <c r="A69" s="121"/>
      <c r="B69" s="121"/>
      <c r="C69" s="121"/>
      <c r="D69" s="121"/>
      <c r="E69" s="121"/>
      <c r="F69" s="121"/>
      <c r="G69" s="121"/>
      <c r="K69" s="131"/>
      <c r="L69" s="131"/>
      <c r="M69" s="131"/>
      <c r="N69" s="131"/>
      <c r="O69" s="131"/>
      <c r="P69" s="131"/>
      <c r="Q69" s="131"/>
      <c r="R69" s="131"/>
      <c r="S69" s="131"/>
      <c r="T69" s="131"/>
      <c r="U69" s="131"/>
      <c r="V69" s="131"/>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131"/>
      <c r="AT69" s="131"/>
      <c r="AU69" s="131"/>
      <c r="AV69" s="131"/>
      <c r="AW69" s="131"/>
      <c r="AX69" s="131"/>
      <c r="AY69" s="131"/>
      <c r="AZ69" s="131"/>
      <c r="BA69" s="131"/>
      <c r="BB69" s="131"/>
      <c r="BC69" s="131"/>
      <c r="BD69" s="131"/>
      <c r="BE69" s="131"/>
      <c r="BF69" s="131"/>
    </row>
    <row r="70" spans="1:58" ht="14.25">
      <c r="A70" s="121"/>
      <c r="B70" s="121"/>
      <c r="C70" s="121"/>
      <c r="D70" s="121"/>
      <c r="E70" s="121"/>
      <c r="F70" s="121"/>
      <c r="G70" s="121"/>
      <c r="K70" s="131"/>
      <c r="L70" s="131"/>
      <c r="M70" s="131"/>
      <c r="N70" s="131"/>
      <c r="O70" s="131"/>
      <c r="P70" s="131"/>
      <c r="Q70" s="131"/>
      <c r="R70" s="131"/>
      <c r="S70" s="131"/>
      <c r="T70" s="131"/>
      <c r="U70" s="131"/>
      <c r="V70" s="131"/>
      <c r="W70" s="131"/>
      <c r="X70" s="131"/>
      <c r="Y70" s="131"/>
      <c r="Z70" s="131"/>
      <c r="AA70" s="131"/>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row>
    <row r="71" spans="1:58" ht="14.25">
      <c r="A71" s="121"/>
      <c r="B71" s="150"/>
      <c r="C71" s="150"/>
      <c r="D71" s="151"/>
      <c r="E71" s="121"/>
      <c r="F71" s="121"/>
      <c r="G71" s="121"/>
      <c r="K71" s="131"/>
      <c r="L71" s="131"/>
      <c r="M71" s="131"/>
      <c r="N71" s="131"/>
      <c r="O71" s="131"/>
      <c r="P71" s="131"/>
      <c r="Q71" s="131"/>
      <c r="R71" s="131"/>
      <c r="S71" s="131"/>
      <c r="T71" s="131"/>
      <c r="U71" s="131"/>
      <c r="V71" s="131"/>
      <c r="W71" s="131"/>
      <c r="X71" s="131"/>
      <c r="Y71" s="131"/>
      <c r="Z71" s="131"/>
      <c r="AA71" s="131"/>
      <c r="AB71" s="131"/>
      <c r="AC71" s="131"/>
      <c r="AD71" s="131"/>
      <c r="AE71" s="131"/>
      <c r="AF71" s="131"/>
      <c r="AG71" s="131"/>
      <c r="AH71" s="131"/>
      <c r="AI71" s="131"/>
      <c r="AJ71" s="131"/>
      <c r="AK71" s="131"/>
      <c r="AL71" s="131"/>
      <c r="AM71" s="131"/>
      <c r="AN71" s="131"/>
      <c r="AO71" s="131"/>
      <c r="AP71" s="131"/>
      <c r="AQ71" s="131"/>
      <c r="AR71" s="131"/>
      <c r="AS71" s="131"/>
      <c r="AT71" s="131"/>
      <c r="AU71" s="131"/>
      <c r="AV71" s="131"/>
      <c r="AW71" s="131"/>
      <c r="AX71" s="131"/>
      <c r="AY71" s="131"/>
      <c r="AZ71" s="131"/>
      <c r="BA71" s="131"/>
      <c r="BB71" s="131"/>
      <c r="BC71" s="131"/>
      <c r="BD71" s="131"/>
      <c r="BE71" s="131"/>
      <c r="BF71" s="131"/>
    </row>
    <row r="72" spans="1:58" ht="14.25">
      <c r="K72" s="131"/>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1"/>
      <c r="AK72" s="131"/>
      <c r="AL72" s="131"/>
      <c r="AM72" s="131"/>
      <c r="AN72" s="131"/>
      <c r="AO72" s="131"/>
      <c r="AP72" s="131"/>
      <c r="AQ72" s="131"/>
      <c r="AR72" s="131"/>
      <c r="AS72" s="131"/>
      <c r="AT72" s="131"/>
      <c r="AU72" s="131"/>
      <c r="AV72" s="131"/>
      <c r="AW72" s="131"/>
      <c r="AX72" s="131"/>
      <c r="AY72" s="131"/>
      <c r="AZ72" s="131"/>
      <c r="BA72" s="131"/>
      <c r="BB72" s="131"/>
      <c r="BC72" s="131"/>
      <c r="BD72" s="131"/>
      <c r="BE72" s="131"/>
      <c r="BF72" s="131"/>
    </row>
    <row r="73" spans="1:58" ht="14.25">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1"/>
      <c r="AY73" s="131"/>
      <c r="AZ73" s="131"/>
      <c r="BA73" s="131"/>
      <c r="BB73" s="131"/>
      <c r="BC73" s="131"/>
      <c r="BD73" s="131"/>
      <c r="BE73" s="131"/>
      <c r="BF73" s="131"/>
    </row>
    <row r="74" spans="1:58" ht="14.25">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1"/>
      <c r="AY74" s="131"/>
      <c r="AZ74" s="131"/>
      <c r="BA74" s="131"/>
      <c r="BB74" s="131"/>
      <c r="BC74" s="131"/>
      <c r="BD74" s="131"/>
      <c r="BE74" s="131"/>
      <c r="BF74" s="131"/>
    </row>
    <row r="75" spans="1:58" ht="21" customHeight="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1"/>
      <c r="AY75" s="131"/>
      <c r="AZ75" s="131"/>
      <c r="BA75" s="131"/>
      <c r="BB75" s="131"/>
      <c r="BC75" s="131"/>
      <c r="BD75" s="131"/>
      <c r="BE75" s="131"/>
      <c r="BF75" s="131"/>
    </row>
    <row r="76" spans="1:58" ht="14.25">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1"/>
      <c r="AY76" s="131"/>
      <c r="AZ76" s="131"/>
      <c r="BA76" s="131"/>
      <c r="BB76" s="131"/>
      <c r="BC76" s="131"/>
      <c r="BD76" s="131"/>
      <c r="BE76" s="131"/>
      <c r="BF76" s="131"/>
    </row>
    <row r="77" spans="1:58" ht="14.25">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row>
    <row r="84" spans="1:7">
      <c r="A84" s="121"/>
      <c r="B84" s="150"/>
      <c r="C84" s="150"/>
      <c r="D84" s="151"/>
      <c r="E84" s="121"/>
      <c r="F84" s="121"/>
      <c r="G84" s="121"/>
    </row>
    <row r="85" spans="1:7" ht="15.75" customHeight="1">
      <c r="A85" s="121"/>
      <c r="B85" s="150"/>
      <c r="C85" s="150"/>
      <c r="D85" s="151"/>
      <c r="E85" s="121"/>
      <c r="F85" s="121"/>
      <c r="G85" s="121"/>
    </row>
    <row r="86" spans="1:7" ht="15.75" customHeight="1">
      <c r="A86" s="130"/>
      <c r="B86" s="130"/>
      <c r="C86" s="130"/>
      <c r="D86" s="130"/>
      <c r="E86" s="130"/>
      <c r="F86" s="130"/>
      <c r="G86" s="130"/>
    </row>
    <row r="87" spans="1:7">
      <c r="A87" s="121"/>
      <c r="B87" s="150"/>
      <c r="C87" s="150"/>
      <c r="D87" s="151"/>
      <c r="E87" s="121"/>
      <c r="F87" s="121"/>
      <c r="G87" s="121"/>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1"/>
      <c r="B100" s="150"/>
      <c r="C100" s="150"/>
      <c r="D100" s="151"/>
      <c r="E100" s="121"/>
      <c r="F100" s="121"/>
      <c r="G100" s="121"/>
    </row>
    <row r="101" spans="1:7" ht="13.5" thickBot="1">
      <c r="A101" s="130"/>
      <c r="B101" s="130"/>
      <c r="C101" s="130"/>
      <c r="D101" s="130"/>
      <c r="E101" s="130"/>
      <c r="F101" s="130"/>
      <c r="G101" s="130"/>
    </row>
    <row r="102" spans="1:7">
      <c r="A102" s="560" t="s">
        <v>177</v>
      </c>
      <c r="B102" s="561"/>
      <c r="C102" s="562"/>
      <c r="D102" s="566" t="s">
        <v>178</v>
      </c>
      <c r="E102" s="567"/>
      <c r="F102" s="567"/>
      <c r="G102" s="568"/>
    </row>
    <row r="103" spans="1:7">
      <c r="A103" s="563"/>
      <c r="B103" s="564"/>
      <c r="C103" s="565"/>
      <c r="D103" s="569" t="s">
        <v>179</v>
      </c>
      <c r="E103" s="570"/>
      <c r="F103" s="570"/>
      <c r="G103" s="571"/>
    </row>
    <row r="104" spans="1:7">
      <c r="A104" s="563"/>
      <c r="B104" s="564"/>
      <c r="C104" s="565"/>
      <c r="D104" s="569" t="s">
        <v>180</v>
      </c>
      <c r="E104" s="570"/>
      <c r="F104" s="570"/>
      <c r="G104" s="571"/>
    </row>
    <row r="105" spans="1:7">
      <c r="A105" s="588" t="s">
        <v>181</v>
      </c>
      <c r="B105" s="589"/>
      <c r="C105" s="590"/>
      <c r="D105" s="553">
        <v>0</v>
      </c>
      <c r="E105" s="554"/>
      <c r="F105" s="554"/>
      <c r="G105" s="555"/>
    </row>
    <row r="106" spans="1:7">
      <c r="A106" s="588" t="s">
        <v>182</v>
      </c>
      <c r="B106" s="589"/>
      <c r="C106" s="590"/>
      <c r="D106" s="553">
        <v>1</v>
      </c>
      <c r="E106" s="554"/>
      <c r="F106" s="554"/>
      <c r="G106" s="555"/>
    </row>
    <row r="107" spans="1:7" ht="13.5" thickBot="1">
      <c r="A107" s="591" t="s">
        <v>183</v>
      </c>
      <c r="B107" s="592"/>
      <c r="C107" s="593"/>
      <c r="D107" s="556">
        <v>2</v>
      </c>
      <c r="E107" s="557"/>
      <c r="F107" s="557"/>
      <c r="G107" s="558"/>
    </row>
    <row r="108" spans="1:7">
      <c r="A108" s="130"/>
      <c r="B108" s="130"/>
      <c r="C108" s="130"/>
      <c r="D108" s="130"/>
      <c r="E108" s="130"/>
      <c r="F108" s="130"/>
      <c r="G108" s="130"/>
    </row>
    <row r="109" spans="1:7">
      <c r="A109" s="559" t="s">
        <v>449</v>
      </c>
      <c r="B109" s="559"/>
      <c r="C109" s="559"/>
      <c r="D109" s="559"/>
      <c r="E109" s="559"/>
      <c r="F109" s="559"/>
      <c r="G109" s="559"/>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533"/>
      <c r="B1" s="533"/>
      <c r="C1" s="470" t="s">
        <v>33</v>
      </c>
      <c r="D1" s="470"/>
      <c r="E1" s="470"/>
      <c r="F1" s="513" t="s">
        <v>209</v>
      </c>
      <c r="G1" s="513"/>
    </row>
    <row r="2" spans="1:15" ht="15.75" customHeight="1">
      <c r="A2" s="533"/>
      <c r="B2" s="533"/>
      <c r="C2" s="470"/>
      <c r="D2" s="470"/>
      <c r="E2" s="470"/>
      <c r="F2" s="513" t="s">
        <v>215</v>
      </c>
      <c r="G2" s="513"/>
    </row>
    <row r="3" spans="1:15" ht="15.75" customHeight="1">
      <c r="A3" s="533"/>
      <c r="B3" s="533"/>
      <c r="C3" s="470"/>
      <c r="D3" s="470"/>
      <c r="E3" s="470"/>
      <c r="F3" s="525" t="s">
        <v>946</v>
      </c>
      <c r="G3" s="526"/>
    </row>
    <row r="4" spans="1:15" ht="13.5" thickBot="1">
      <c r="A4" s="130"/>
      <c r="B4" s="130"/>
      <c r="C4" s="130"/>
      <c r="D4" s="130"/>
      <c r="E4" s="130"/>
      <c r="F4" s="130"/>
      <c r="G4" s="130"/>
    </row>
    <row r="5" spans="1:15" ht="13.5" thickBot="1">
      <c r="A5" s="527" t="s">
        <v>14</v>
      </c>
      <c r="B5" s="544" t="s">
        <v>15</v>
      </c>
      <c r="C5" s="545"/>
      <c r="D5" s="527" t="s">
        <v>16</v>
      </c>
      <c r="E5" s="544" t="s">
        <v>400</v>
      </c>
      <c r="F5" s="545"/>
      <c r="G5" s="535" t="s">
        <v>18</v>
      </c>
      <c r="I5" s="541" t="s">
        <v>401</v>
      </c>
      <c r="J5" s="542"/>
      <c r="K5" s="542"/>
      <c r="L5" s="542"/>
      <c r="M5" s="542"/>
      <c r="N5" s="542"/>
      <c r="O5" s="572"/>
    </row>
    <row r="6" spans="1:15" ht="39" thickBot="1">
      <c r="A6" s="543"/>
      <c r="B6" s="132" t="s">
        <v>19</v>
      </c>
      <c r="C6" s="132" t="s">
        <v>21</v>
      </c>
      <c r="D6" s="543"/>
      <c r="E6" s="527" t="s">
        <v>23</v>
      </c>
      <c r="F6" s="527" t="s">
        <v>24</v>
      </c>
      <c r="G6" s="536"/>
      <c r="I6" s="573" t="s">
        <v>402</v>
      </c>
      <c r="J6" s="575" t="s">
        <v>403</v>
      </c>
      <c r="K6" s="576"/>
      <c r="L6" s="577"/>
      <c r="M6" s="165" t="s">
        <v>404</v>
      </c>
      <c r="N6" s="575" t="s">
        <v>405</v>
      </c>
      <c r="O6" s="578"/>
    </row>
    <row r="7" spans="1:15" ht="51.75" thickBot="1">
      <c r="A7" s="528"/>
      <c r="B7" s="134" t="s">
        <v>20</v>
      </c>
      <c r="C7" s="134" t="s">
        <v>22</v>
      </c>
      <c r="D7" s="528"/>
      <c r="E7" s="528"/>
      <c r="F7" s="528"/>
      <c r="G7" s="537"/>
      <c r="I7" s="574"/>
      <c r="J7" s="165" t="s">
        <v>19</v>
      </c>
      <c r="K7" s="165" t="s">
        <v>406</v>
      </c>
      <c r="L7" s="165" t="s">
        <v>21</v>
      </c>
      <c r="M7" s="165" t="s">
        <v>407</v>
      </c>
      <c r="N7" s="165" t="s">
        <v>408</v>
      </c>
      <c r="O7" s="168" t="s">
        <v>409</v>
      </c>
    </row>
    <row r="8" spans="1:15" ht="62.25" customHeight="1" thickBot="1">
      <c r="A8" s="535" t="s">
        <v>467</v>
      </c>
      <c r="B8" s="538" t="s">
        <v>373</v>
      </c>
      <c r="C8" s="538"/>
      <c r="D8" s="139" t="s">
        <v>25</v>
      </c>
      <c r="E8" s="122">
        <v>15</v>
      </c>
      <c r="F8" s="122">
        <v>0</v>
      </c>
      <c r="G8" s="122" t="s">
        <v>468</v>
      </c>
      <c r="I8" s="173" t="s">
        <v>265</v>
      </c>
      <c r="J8" s="174" t="s">
        <v>413</v>
      </c>
      <c r="K8" s="174"/>
      <c r="L8" s="174"/>
      <c r="M8" s="175" t="s">
        <v>411</v>
      </c>
      <c r="N8" s="176">
        <v>15</v>
      </c>
      <c r="O8" s="177"/>
    </row>
    <row r="9" spans="1:15" ht="27.75" customHeight="1" thickBot="1">
      <c r="A9" s="536"/>
      <c r="B9" s="539"/>
      <c r="C9" s="539"/>
      <c r="D9" s="538" t="s">
        <v>26</v>
      </c>
      <c r="E9" s="496">
        <v>5</v>
      </c>
      <c r="F9" s="496">
        <v>0</v>
      </c>
      <c r="G9" s="496" t="s">
        <v>469</v>
      </c>
      <c r="I9" s="193" t="s">
        <v>267</v>
      </c>
      <c r="J9" s="174"/>
      <c r="K9" s="174"/>
      <c r="L9" s="174"/>
      <c r="M9" s="175" t="s">
        <v>414</v>
      </c>
      <c r="N9" s="176">
        <v>5</v>
      </c>
      <c r="O9" s="177"/>
    </row>
    <row r="10" spans="1:15" ht="37.5" customHeight="1" thickBot="1">
      <c r="A10" s="536"/>
      <c r="B10" s="539"/>
      <c r="C10" s="539"/>
      <c r="D10" s="540"/>
      <c r="E10" s="497"/>
      <c r="F10" s="497"/>
      <c r="G10" s="497"/>
      <c r="I10" s="193" t="s">
        <v>270</v>
      </c>
      <c r="J10" s="174"/>
      <c r="K10" s="174"/>
      <c r="L10" s="174"/>
      <c r="M10" s="175" t="s">
        <v>415</v>
      </c>
      <c r="N10" s="176"/>
      <c r="O10" s="177">
        <v>15</v>
      </c>
    </row>
    <row r="11" spans="1:15" ht="29.25" customHeight="1" thickBot="1">
      <c r="A11" s="536"/>
      <c r="B11" s="539"/>
      <c r="C11" s="539"/>
      <c r="D11" s="134" t="s">
        <v>27</v>
      </c>
      <c r="E11" s="123">
        <v>0</v>
      </c>
      <c r="F11" s="123">
        <v>15</v>
      </c>
      <c r="G11" s="123"/>
      <c r="I11" s="193" t="s">
        <v>450</v>
      </c>
      <c r="J11" s="174"/>
      <c r="K11" s="174"/>
      <c r="L11" s="174"/>
      <c r="M11" s="175" t="s">
        <v>418</v>
      </c>
      <c r="N11" s="176">
        <v>10</v>
      </c>
      <c r="O11" s="177"/>
    </row>
    <row r="12" spans="1:15" ht="39" customHeight="1" thickBot="1">
      <c r="A12" s="536"/>
      <c r="B12" s="539"/>
      <c r="C12" s="539"/>
      <c r="D12" s="134" t="s">
        <v>28</v>
      </c>
      <c r="E12" s="123">
        <v>10</v>
      </c>
      <c r="F12" s="123">
        <v>0</v>
      </c>
      <c r="G12" s="123" t="s">
        <v>470</v>
      </c>
      <c r="I12" s="193" t="s">
        <v>271</v>
      </c>
      <c r="J12" s="174"/>
      <c r="K12" s="174"/>
      <c r="L12" s="174"/>
      <c r="M12" s="175" t="s">
        <v>420</v>
      </c>
      <c r="N12" s="176">
        <v>15</v>
      </c>
      <c r="O12" s="177"/>
    </row>
    <row r="13" spans="1:15" ht="84.75" thickBot="1">
      <c r="A13" s="536"/>
      <c r="B13" s="539"/>
      <c r="C13" s="539"/>
      <c r="D13" s="134" t="s">
        <v>29</v>
      </c>
      <c r="E13" s="123">
        <v>15</v>
      </c>
      <c r="F13" s="123">
        <v>0</v>
      </c>
      <c r="G13" s="123" t="s">
        <v>256</v>
      </c>
      <c r="I13" s="173"/>
      <c r="J13" s="174"/>
      <c r="K13" s="174"/>
      <c r="L13" s="174"/>
      <c r="M13" s="175" t="s">
        <v>421</v>
      </c>
      <c r="N13" s="176">
        <v>10</v>
      </c>
      <c r="O13" s="177"/>
    </row>
    <row r="14" spans="1:15" ht="46.5" customHeight="1" thickBot="1">
      <c r="A14" s="536"/>
      <c r="B14" s="539"/>
      <c r="C14" s="539"/>
      <c r="D14" s="134" t="s">
        <v>30</v>
      </c>
      <c r="E14" s="123">
        <v>10</v>
      </c>
      <c r="F14" s="123">
        <v>0</v>
      </c>
      <c r="G14" s="123" t="s">
        <v>471</v>
      </c>
      <c r="I14" s="173"/>
      <c r="J14" s="174"/>
      <c r="K14" s="174"/>
      <c r="L14" s="174"/>
      <c r="M14" s="175" t="s">
        <v>423</v>
      </c>
      <c r="N14" s="176">
        <v>30</v>
      </c>
      <c r="O14" s="177"/>
    </row>
    <row r="15" spans="1:15" ht="42.75" customHeight="1" thickBot="1">
      <c r="A15" s="536"/>
      <c r="B15" s="539"/>
      <c r="C15" s="539"/>
      <c r="D15" s="134" t="s">
        <v>31</v>
      </c>
      <c r="E15" s="123">
        <v>30</v>
      </c>
      <c r="F15" s="123">
        <v>0</v>
      </c>
      <c r="G15" s="123" t="s">
        <v>472</v>
      </c>
      <c r="I15" s="575" t="s">
        <v>32</v>
      </c>
      <c r="J15" s="576"/>
      <c r="K15" s="576"/>
      <c r="L15" s="576"/>
      <c r="M15" s="577"/>
      <c r="N15" s="184">
        <v>85</v>
      </c>
      <c r="O15" s="185">
        <v>15</v>
      </c>
    </row>
    <row r="16" spans="1:15" ht="13.5" thickBot="1">
      <c r="A16" s="537"/>
      <c r="B16" s="540"/>
      <c r="C16" s="540"/>
      <c r="D16" s="187" t="s">
        <v>32</v>
      </c>
      <c r="E16" s="148">
        <v>85</v>
      </c>
      <c r="F16" s="148">
        <v>15</v>
      </c>
      <c r="G16" s="148"/>
    </row>
    <row r="17" spans="1:7">
      <c r="A17" s="129"/>
      <c r="B17" s="150"/>
      <c r="C17" s="150"/>
      <c r="D17" s="151"/>
      <c r="E17" s="129"/>
      <c r="F17" s="129"/>
      <c r="G17" s="129"/>
    </row>
    <row r="18" spans="1:7">
      <c r="A18" s="129"/>
      <c r="B18" s="150"/>
      <c r="C18" s="150"/>
      <c r="D18" s="151"/>
      <c r="E18" s="129"/>
      <c r="F18" s="129"/>
      <c r="G18" s="129"/>
    </row>
    <row r="19" spans="1:7">
      <c r="A19" s="130"/>
      <c r="B19" s="130"/>
      <c r="C19" s="130"/>
      <c r="D19" s="130"/>
      <c r="E19" s="130"/>
      <c r="F19" s="130"/>
      <c r="G19" s="130"/>
    </row>
    <row r="20" spans="1:7" ht="15.75" customHeight="1">
      <c r="A20" s="533"/>
      <c r="B20" s="533"/>
      <c r="C20" s="470" t="s">
        <v>33</v>
      </c>
      <c r="D20" s="470"/>
      <c r="E20" s="470"/>
      <c r="F20" s="513" t="s">
        <v>209</v>
      </c>
      <c r="G20" s="513"/>
    </row>
    <row r="21" spans="1:7" ht="15.75" customHeight="1">
      <c r="A21" s="533"/>
      <c r="B21" s="533"/>
      <c r="C21" s="470"/>
      <c r="D21" s="470"/>
      <c r="E21" s="470"/>
      <c r="F21" s="513" t="s">
        <v>215</v>
      </c>
      <c r="G21" s="513"/>
    </row>
    <row r="22" spans="1:7" ht="15.75" customHeight="1">
      <c r="A22" s="533"/>
      <c r="B22" s="533"/>
      <c r="C22" s="470"/>
      <c r="D22" s="470"/>
      <c r="E22" s="470"/>
      <c r="F22" s="525" t="s">
        <v>946</v>
      </c>
      <c r="G22" s="526"/>
    </row>
    <row r="23" spans="1:7" ht="13.5" thickBot="1">
      <c r="A23" s="129"/>
      <c r="B23" s="150"/>
      <c r="C23" s="150"/>
      <c r="D23" s="151"/>
      <c r="E23" s="129"/>
      <c r="F23" s="129"/>
      <c r="G23" s="129"/>
    </row>
    <row r="24" spans="1:7" ht="13.5" thickBot="1">
      <c r="A24" s="527" t="s">
        <v>14</v>
      </c>
      <c r="B24" s="544" t="s">
        <v>15</v>
      </c>
      <c r="C24" s="545"/>
      <c r="D24" s="527" t="s">
        <v>16</v>
      </c>
      <c r="E24" s="544" t="s">
        <v>400</v>
      </c>
      <c r="F24" s="545"/>
      <c r="G24" s="535" t="s">
        <v>18</v>
      </c>
    </row>
    <row r="25" spans="1:7">
      <c r="A25" s="543"/>
      <c r="B25" s="132" t="s">
        <v>19</v>
      </c>
      <c r="C25" s="132" t="s">
        <v>21</v>
      </c>
      <c r="D25" s="543"/>
      <c r="E25" s="527" t="s">
        <v>23</v>
      </c>
      <c r="F25" s="527" t="s">
        <v>24</v>
      </c>
      <c r="G25" s="536"/>
    </row>
    <row r="26" spans="1:7" ht="51.75" thickBot="1">
      <c r="A26" s="528"/>
      <c r="B26" s="134" t="s">
        <v>20</v>
      </c>
      <c r="C26" s="134" t="s">
        <v>22</v>
      </c>
      <c r="D26" s="528"/>
      <c r="E26" s="528"/>
      <c r="F26" s="528"/>
      <c r="G26" s="537"/>
    </row>
    <row r="27" spans="1:7" ht="65.25" customHeight="1" thickBot="1">
      <c r="A27" s="535" t="s">
        <v>273</v>
      </c>
      <c r="B27" s="538" t="s">
        <v>373</v>
      </c>
      <c r="C27" s="538"/>
      <c r="D27" s="134" t="s">
        <v>25</v>
      </c>
      <c r="E27" s="123">
        <v>15</v>
      </c>
      <c r="F27" s="123">
        <v>0</v>
      </c>
      <c r="G27" s="123" t="s">
        <v>463</v>
      </c>
    </row>
    <row r="28" spans="1:7" ht="30" customHeight="1">
      <c r="A28" s="536"/>
      <c r="B28" s="539"/>
      <c r="C28" s="539"/>
      <c r="D28" s="538" t="s">
        <v>26</v>
      </c>
      <c r="E28" s="496">
        <v>5</v>
      </c>
      <c r="F28" s="496">
        <v>0</v>
      </c>
      <c r="G28" s="496" t="s">
        <v>469</v>
      </c>
    </row>
    <row r="29" spans="1:7" ht="30" customHeight="1" thickBot="1">
      <c r="A29" s="536"/>
      <c r="B29" s="539"/>
      <c r="C29" s="539"/>
      <c r="D29" s="540"/>
      <c r="E29" s="497"/>
      <c r="F29" s="497"/>
      <c r="G29" s="497"/>
    </row>
    <row r="30" spans="1:7" ht="21.75" customHeight="1" thickBot="1">
      <c r="A30" s="536"/>
      <c r="B30" s="539"/>
      <c r="C30" s="539"/>
      <c r="D30" s="134" t="s">
        <v>27</v>
      </c>
      <c r="E30" s="123">
        <v>0</v>
      </c>
      <c r="F30" s="123">
        <v>15</v>
      </c>
      <c r="G30" s="123"/>
    </row>
    <row r="31" spans="1:7" ht="19.5" customHeight="1" thickBot="1">
      <c r="A31" s="536"/>
      <c r="B31" s="539"/>
      <c r="C31" s="539"/>
      <c r="D31" s="134" t="s">
        <v>28</v>
      </c>
      <c r="E31" s="123">
        <v>10</v>
      </c>
      <c r="F31" s="123">
        <v>0</v>
      </c>
      <c r="G31" s="123" t="s">
        <v>473</v>
      </c>
    </row>
    <row r="32" spans="1:7" ht="51.75" thickBot="1">
      <c r="A32" s="536"/>
      <c r="B32" s="539"/>
      <c r="C32" s="539"/>
      <c r="D32" s="134" t="s">
        <v>29</v>
      </c>
      <c r="E32" s="123">
        <v>15</v>
      </c>
      <c r="F32" s="123">
        <v>0</v>
      </c>
      <c r="G32" s="123" t="s">
        <v>262</v>
      </c>
    </row>
    <row r="33" spans="1:20" ht="47.25" customHeight="1" thickBot="1">
      <c r="A33" s="536"/>
      <c r="B33" s="539"/>
      <c r="C33" s="539"/>
      <c r="D33" s="134" t="s">
        <v>30</v>
      </c>
      <c r="E33" s="123">
        <v>10</v>
      </c>
      <c r="F33" s="123">
        <v>0</v>
      </c>
      <c r="G33" s="123" t="s">
        <v>473</v>
      </c>
    </row>
    <row r="34" spans="1:20" ht="39" thickBot="1">
      <c r="A34" s="536"/>
      <c r="B34" s="539"/>
      <c r="C34" s="539"/>
      <c r="D34" s="134" t="s">
        <v>31</v>
      </c>
      <c r="E34" s="123">
        <v>30</v>
      </c>
      <c r="F34" s="123"/>
      <c r="G34" s="123" t="s">
        <v>472</v>
      </c>
    </row>
    <row r="35" spans="1:20" ht="13.5" thickBot="1">
      <c r="A35" s="537"/>
      <c r="B35" s="540"/>
      <c r="C35" s="540"/>
      <c r="D35" s="187" t="s">
        <v>32</v>
      </c>
      <c r="E35" s="148">
        <v>85</v>
      </c>
      <c r="F35" s="148">
        <v>15</v>
      </c>
      <c r="G35" s="148"/>
    </row>
    <row r="36" spans="1:20">
      <c r="A36" s="130"/>
      <c r="B36" s="130"/>
      <c r="C36" s="130"/>
      <c r="D36" s="130"/>
      <c r="E36" s="130"/>
      <c r="F36" s="130"/>
      <c r="G36" s="130"/>
    </row>
    <row r="37" spans="1:20">
      <c r="A37" s="559" t="s">
        <v>449</v>
      </c>
      <c r="B37" s="559"/>
      <c r="C37" s="559"/>
      <c r="D37" s="559"/>
      <c r="E37" s="559"/>
      <c r="F37" s="559"/>
      <c r="G37" s="559"/>
    </row>
    <row r="38" spans="1:20" ht="13.5" thickBot="1"/>
    <row r="39" spans="1:20" ht="45.75" thickBot="1">
      <c r="B39" s="152" t="s">
        <v>425</v>
      </c>
      <c r="C39" s="153" t="s">
        <v>426</v>
      </c>
      <c r="D39" s="131"/>
      <c r="E39" s="131"/>
      <c r="F39" s="131"/>
      <c r="G39" s="131"/>
      <c r="H39" s="131"/>
      <c r="I39" s="131"/>
      <c r="J39" s="131"/>
      <c r="K39" s="131"/>
      <c r="L39" s="131"/>
      <c r="M39" s="131"/>
      <c r="N39" s="131"/>
      <c r="O39" s="131"/>
      <c r="P39" s="131"/>
      <c r="Q39" s="131"/>
      <c r="R39" s="131"/>
      <c r="S39" s="131"/>
      <c r="T39" s="131"/>
    </row>
    <row r="40" spans="1:20" ht="15.75" thickBot="1">
      <c r="B40" s="154" t="s">
        <v>427</v>
      </c>
      <c r="C40" s="155">
        <v>0</v>
      </c>
      <c r="D40" s="131"/>
      <c r="E40" s="131"/>
      <c r="F40" s="131"/>
      <c r="G40" s="131"/>
      <c r="H40" s="131"/>
      <c r="I40" s="131"/>
      <c r="J40" s="131"/>
      <c r="K40" s="131"/>
      <c r="L40" s="131"/>
      <c r="M40" s="131"/>
      <c r="N40" s="131"/>
      <c r="O40" s="131"/>
      <c r="P40" s="131"/>
      <c r="Q40" s="131"/>
      <c r="R40" s="131"/>
      <c r="S40" s="131"/>
      <c r="T40" s="131"/>
    </row>
    <row r="41" spans="1:20" ht="15.75" thickBot="1">
      <c r="B41" s="154" t="s">
        <v>428</v>
      </c>
      <c r="C41" s="155">
        <v>1</v>
      </c>
      <c r="D41" s="131"/>
      <c r="E41" s="131"/>
      <c r="F41" s="131"/>
      <c r="G41" s="131"/>
      <c r="H41" s="131"/>
      <c r="I41" s="131"/>
      <c r="J41" s="131"/>
      <c r="K41" s="131"/>
      <c r="L41" s="131"/>
      <c r="M41" s="131"/>
      <c r="N41" s="131"/>
      <c r="O41" s="131"/>
      <c r="P41" s="131"/>
      <c r="Q41" s="131"/>
      <c r="R41" s="131"/>
      <c r="S41" s="131"/>
      <c r="T41" s="131"/>
    </row>
    <row r="42" spans="1:20" ht="15.75" thickBot="1">
      <c r="B42" s="154" t="s">
        <v>429</v>
      </c>
      <c r="C42" s="155">
        <v>2</v>
      </c>
      <c r="D42" s="131"/>
      <c r="E42" s="131"/>
      <c r="F42" s="131"/>
      <c r="G42" s="131"/>
      <c r="H42" s="131"/>
      <c r="I42" s="131"/>
      <c r="J42" s="131"/>
      <c r="K42" s="131"/>
      <c r="L42" s="131"/>
      <c r="M42" s="131"/>
      <c r="N42" s="131"/>
      <c r="O42" s="131"/>
      <c r="P42" s="131"/>
      <c r="Q42" s="131"/>
      <c r="R42" s="131"/>
      <c r="S42" s="131"/>
      <c r="T42" s="131"/>
    </row>
    <row r="43" spans="1:20" ht="14.25">
      <c r="B43" s="131"/>
      <c r="C43" s="131"/>
      <c r="D43" s="131"/>
      <c r="E43" s="131"/>
      <c r="F43" s="131"/>
      <c r="G43" s="131"/>
      <c r="H43" s="131"/>
      <c r="I43" s="131"/>
      <c r="J43" s="131"/>
      <c r="K43" s="131"/>
      <c r="L43" s="131"/>
      <c r="M43" s="131"/>
      <c r="N43" s="131"/>
      <c r="O43" s="131"/>
      <c r="P43" s="131"/>
      <c r="Q43" s="131"/>
      <c r="R43" s="131"/>
      <c r="S43" s="131"/>
      <c r="T43" s="131"/>
    </row>
    <row r="44" spans="1:20" ht="14.25">
      <c r="B44" s="131"/>
      <c r="C44" s="131"/>
      <c r="D44" s="131"/>
      <c r="E44" s="131"/>
      <c r="F44" s="131"/>
      <c r="G44" s="131"/>
      <c r="H44" s="131"/>
      <c r="I44" s="131"/>
      <c r="J44" s="131"/>
      <c r="K44" s="131"/>
      <c r="L44" s="131"/>
      <c r="M44" s="131"/>
      <c r="N44" s="131"/>
      <c r="O44" s="131"/>
      <c r="P44" s="131"/>
      <c r="Q44" s="131"/>
      <c r="R44" s="131"/>
      <c r="S44" s="131"/>
      <c r="T44" s="131"/>
    </row>
    <row r="45" spans="1:20" ht="20.25">
      <c r="B45" s="548" t="s">
        <v>430</v>
      </c>
      <c r="C45" s="548"/>
      <c r="D45" s="548"/>
      <c r="E45" s="548"/>
      <c r="F45" s="548"/>
      <c r="G45" s="548"/>
      <c r="H45" s="548"/>
      <c r="I45" s="548"/>
      <c r="J45" s="548"/>
      <c r="K45" s="548"/>
      <c r="L45" s="548"/>
      <c r="M45" s="548"/>
      <c r="N45" s="548"/>
      <c r="O45" s="548"/>
      <c r="P45" s="548"/>
      <c r="Q45" s="548"/>
      <c r="R45" s="548"/>
      <c r="S45" s="548"/>
      <c r="T45" s="548"/>
    </row>
    <row r="46" spans="1:20" ht="15.75">
      <c r="B46" s="157" t="s">
        <v>431</v>
      </c>
      <c r="C46" s="547" t="s">
        <v>432</v>
      </c>
      <c r="D46" s="547"/>
      <c r="E46" s="547"/>
      <c r="F46" s="547"/>
      <c r="G46" s="547"/>
      <c r="H46" s="547"/>
      <c r="I46" s="547"/>
      <c r="J46" s="547"/>
      <c r="K46" s="547"/>
      <c r="L46" s="547"/>
      <c r="M46" s="547"/>
      <c r="N46" s="547"/>
      <c r="O46" s="547"/>
      <c r="P46" s="547"/>
      <c r="Q46" s="547"/>
      <c r="R46" s="547"/>
      <c r="S46" s="547"/>
      <c r="T46" s="547"/>
    </row>
    <row r="47" spans="1:20" ht="15.75">
      <c r="B47" s="157" t="s">
        <v>433</v>
      </c>
      <c r="C47" s="547" t="s">
        <v>456</v>
      </c>
      <c r="D47" s="547"/>
      <c r="E47" s="547"/>
      <c r="F47" s="547"/>
      <c r="G47" s="547"/>
      <c r="H47" s="547"/>
      <c r="I47" s="547"/>
      <c r="J47" s="547"/>
      <c r="K47" s="547"/>
      <c r="L47" s="547"/>
      <c r="M47" s="547"/>
      <c r="N47" s="547"/>
      <c r="O47" s="547"/>
      <c r="P47" s="547"/>
      <c r="Q47" s="547"/>
      <c r="R47" s="547"/>
      <c r="S47" s="547"/>
      <c r="T47" s="547"/>
    </row>
    <row r="48" spans="1:20" ht="15.75">
      <c r="B48" s="158" t="s">
        <v>435</v>
      </c>
      <c r="C48" s="547" t="s">
        <v>457</v>
      </c>
      <c r="D48" s="547"/>
      <c r="E48" s="547"/>
      <c r="F48" s="547"/>
      <c r="G48" s="547"/>
      <c r="H48" s="547"/>
      <c r="I48" s="547"/>
      <c r="J48" s="547"/>
      <c r="K48" s="547"/>
      <c r="L48" s="547"/>
      <c r="M48" s="547"/>
      <c r="N48" s="547"/>
      <c r="O48" s="547"/>
      <c r="P48" s="547"/>
      <c r="Q48" s="547"/>
      <c r="R48" s="547"/>
      <c r="S48" s="547"/>
      <c r="T48" s="547"/>
    </row>
    <row r="49" spans="2:20">
      <c r="B49" s="512" t="s">
        <v>437</v>
      </c>
      <c r="C49" s="512"/>
      <c r="D49" s="512"/>
      <c r="E49" s="512"/>
      <c r="F49" s="512"/>
      <c r="G49" s="512"/>
      <c r="H49" s="512"/>
      <c r="I49" s="512"/>
      <c r="J49" s="512"/>
      <c r="K49" s="512"/>
      <c r="L49" s="512"/>
      <c r="M49" s="512"/>
      <c r="N49" s="512"/>
      <c r="O49" s="512"/>
      <c r="P49" s="512"/>
      <c r="Q49" s="512"/>
      <c r="R49" s="512"/>
      <c r="S49" s="512"/>
      <c r="T49" s="512"/>
    </row>
    <row r="51" spans="2:20" ht="20.25">
      <c r="B51" s="548" t="s">
        <v>438</v>
      </c>
      <c r="C51" s="548"/>
      <c r="D51" s="548"/>
      <c r="E51" s="548"/>
      <c r="F51" s="548"/>
      <c r="G51" s="548"/>
      <c r="H51" s="548"/>
      <c r="I51" s="548"/>
      <c r="J51" s="548"/>
      <c r="K51" s="548"/>
      <c r="L51" s="548"/>
      <c r="M51" s="548"/>
      <c r="N51" s="548"/>
      <c r="O51" s="548"/>
      <c r="P51" s="548"/>
      <c r="Q51" s="548"/>
      <c r="R51" s="548"/>
      <c r="S51" s="548"/>
      <c r="T51" s="548"/>
    </row>
    <row r="52" spans="2:20" ht="15.75">
      <c r="B52" s="158" t="s">
        <v>431</v>
      </c>
      <c r="C52" s="549" t="s">
        <v>440</v>
      </c>
      <c r="D52" s="549"/>
      <c r="E52" s="549"/>
      <c r="F52" s="549"/>
      <c r="G52" s="549"/>
      <c r="H52" s="549"/>
      <c r="I52" s="549"/>
      <c r="J52" s="549"/>
      <c r="K52" s="549"/>
      <c r="L52" s="549"/>
      <c r="M52" s="549"/>
      <c r="N52" s="549"/>
      <c r="O52" s="549"/>
      <c r="P52" s="549"/>
      <c r="Q52" s="549"/>
      <c r="R52" s="549"/>
      <c r="S52" s="549"/>
      <c r="T52" s="549"/>
    </row>
    <row r="53" spans="2:20" ht="15.75">
      <c r="B53" s="158" t="s">
        <v>433</v>
      </c>
      <c r="C53" s="547" t="s">
        <v>456</v>
      </c>
      <c r="D53" s="547"/>
      <c r="E53" s="547"/>
      <c r="F53" s="547"/>
      <c r="G53" s="547"/>
      <c r="H53" s="547"/>
      <c r="I53" s="547"/>
      <c r="J53" s="547"/>
      <c r="K53" s="547"/>
      <c r="L53" s="547"/>
      <c r="M53" s="547"/>
      <c r="N53" s="547"/>
      <c r="O53" s="547"/>
      <c r="P53" s="547"/>
      <c r="Q53" s="547"/>
      <c r="R53" s="547"/>
      <c r="S53" s="547"/>
      <c r="T53" s="547"/>
    </row>
    <row r="54" spans="2:20" ht="15.75">
      <c r="B54" s="158" t="s">
        <v>435</v>
      </c>
      <c r="C54" s="547" t="s">
        <v>461</v>
      </c>
      <c r="D54" s="547"/>
      <c r="E54" s="547"/>
      <c r="F54" s="547"/>
      <c r="G54" s="547"/>
      <c r="H54" s="547"/>
      <c r="I54" s="547"/>
      <c r="J54" s="547"/>
      <c r="K54" s="547"/>
      <c r="L54" s="547"/>
      <c r="M54" s="547"/>
      <c r="N54" s="547"/>
      <c r="O54" s="547"/>
      <c r="P54" s="547"/>
      <c r="Q54" s="547"/>
      <c r="R54" s="547"/>
      <c r="S54" s="547"/>
      <c r="T54" s="547"/>
    </row>
    <row r="55" spans="2:20" ht="15">
      <c r="B55" s="160" t="s">
        <v>443</v>
      </c>
      <c r="C55" s="585" t="s">
        <v>444</v>
      </c>
      <c r="D55" s="585"/>
      <c r="E55" s="585"/>
      <c r="F55" s="585"/>
      <c r="G55" s="585"/>
      <c r="H55" s="585"/>
      <c r="I55" s="585"/>
      <c r="J55" s="585"/>
      <c r="K55" s="585"/>
      <c r="L55" s="585"/>
      <c r="M55" s="585"/>
      <c r="N55" s="585"/>
      <c r="O55" s="585"/>
      <c r="P55" s="585"/>
      <c r="Q55" s="585"/>
      <c r="R55" s="585"/>
      <c r="S55" s="585"/>
      <c r="T55" s="586"/>
    </row>
    <row r="57" spans="2:20" ht="20.25">
      <c r="B57" s="548" t="s">
        <v>445</v>
      </c>
      <c r="C57" s="548"/>
      <c r="D57" s="548"/>
      <c r="E57" s="548"/>
      <c r="F57" s="548"/>
      <c r="G57" s="548"/>
      <c r="H57" s="548"/>
      <c r="I57" s="548"/>
      <c r="J57" s="548"/>
      <c r="K57" s="548"/>
      <c r="L57" s="548"/>
      <c r="M57" s="548"/>
      <c r="N57" s="548"/>
      <c r="O57" s="548"/>
      <c r="P57" s="548"/>
      <c r="Q57" s="548"/>
      <c r="R57" s="548"/>
      <c r="S57" s="548"/>
      <c r="T57" s="548"/>
    </row>
    <row r="58" spans="2:20" ht="15.75">
      <c r="B58" s="158" t="s">
        <v>431</v>
      </c>
      <c r="C58" s="549" t="s">
        <v>432</v>
      </c>
      <c r="D58" s="549"/>
      <c r="E58" s="549"/>
      <c r="F58" s="549"/>
      <c r="G58" s="549"/>
      <c r="H58" s="549"/>
      <c r="I58" s="549"/>
      <c r="J58" s="549"/>
      <c r="K58" s="549"/>
      <c r="L58" s="549"/>
      <c r="M58" s="549"/>
      <c r="N58" s="549"/>
      <c r="O58" s="549"/>
      <c r="P58" s="549"/>
      <c r="Q58" s="549"/>
      <c r="R58" s="549"/>
      <c r="S58" s="549"/>
      <c r="T58" s="549"/>
    </row>
    <row r="59" spans="2:20" ht="15.75">
      <c r="B59" s="158" t="s">
        <v>433</v>
      </c>
      <c r="C59" s="547" t="s">
        <v>456</v>
      </c>
      <c r="D59" s="547"/>
      <c r="E59" s="547"/>
      <c r="F59" s="547"/>
      <c r="G59" s="547"/>
      <c r="H59" s="547"/>
      <c r="I59" s="547"/>
      <c r="J59" s="547"/>
      <c r="K59" s="547"/>
      <c r="L59" s="547"/>
      <c r="M59" s="547"/>
      <c r="N59" s="547"/>
      <c r="O59" s="547"/>
      <c r="P59" s="547"/>
      <c r="Q59" s="547"/>
      <c r="R59" s="547"/>
      <c r="S59" s="547"/>
      <c r="T59" s="547"/>
    </row>
    <row r="60" spans="2:20" ht="15.75">
      <c r="B60" s="158" t="s">
        <v>435</v>
      </c>
      <c r="C60" s="547" t="s">
        <v>461</v>
      </c>
      <c r="D60" s="547"/>
      <c r="E60" s="547"/>
      <c r="F60" s="547"/>
      <c r="G60" s="547"/>
      <c r="H60" s="547"/>
      <c r="I60" s="547"/>
      <c r="J60" s="547"/>
      <c r="K60" s="547"/>
      <c r="L60" s="547"/>
      <c r="M60" s="547"/>
      <c r="N60" s="547"/>
      <c r="O60" s="547"/>
      <c r="P60" s="547"/>
      <c r="Q60" s="547"/>
      <c r="R60" s="547"/>
      <c r="S60" s="547"/>
      <c r="T60" s="547"/>
    </row>
    <row r="61" spans="2:20" ht="15.75">
      <c r="B61" s="158" t="s">
        <v>443</v>
      </c>
      <c r="C61" s="587" t="s">
        <v>446</v>
      </c>
      <c r="D61" s="585"/>
      <c r="E61" s="585"/>
      <c r="F61" s="585"/>
      <c r="G61" s="585"/>
      <c r="H61" s="585"/>
      <c r="I61" s="585"/>
      <c r="J61" s="585"/>
      <c r="K61" s="585"/>
      <c r="L61" s="585"/>
      <c r="M61" s="585"/>
      <c r="N61" s="585"/>
      <c r="O61" s="585"/>
      <c r="P61" s="585"/>
      <c r="Q61" s="585"/>
      <c r="R61" s="585"/>
      <c r="S61" s="585"/>
      <c r="T61" s="586"/>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8</vt:i4>
      </vt:variant>
    </vt:vector>
  </HeadingPairs>
  <TitlesOfParts>
    <vt:vector size="27"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NUEVO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2025-04-24T20:38:14Z</dcterms:modified>
</cp:coreProperties>
</file>